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7815" activeTab="5"/>
  </bookViews>
  <sheets>
    <sheet name="2013г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из акта РБПиЭО с МУП ГЭС, Аб." sheetId="7" r:id="rId7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</commentList>
</comments>
</file>

<file path=xl/sharedStrings.xml><?xml version="1.0" encoding="utf-8"?>
<sst xmlns="http://schemas.openxmlformats.org/spreadsheetml/2006/main" count="223" uniqueCount="67">
  <si>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</si>
  <si>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</si>
  <si>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</si>
  <si>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</si>
  <si>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</si>
  <si>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</si>
  <si>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</si>
  <si>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</si>
  <si>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</si>
  <si>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</si>
  <si>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</si>
  <si>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</si>
  <si>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ГЭС (ВН)</t>
  </si>
  <si>
    <t>Свердловэнергосбыт</t>
  </si>
  <si>
    <t>Акт РБПиЭО (8,2 МВт)</t>
  </si>
  <si>
    <t>МП ГЭС (СН-2)</t>
  </si>
  <si>
    <t>Акт РБПиЭО (4,8 МВт)</t>
  </si>
  <si>
    <t>Акт РБПиЭО (15 МВт)</t>
  </si>
  <si>
    <t>I квартал</t>
  </si>
  <si>
    <t>II квартал</t>
  </si>
  <si>
    <t>III квартал</t>
  </si>
  <si>
    <t>IV квартал</t>
  </si>
  <si>
    <t>Мощность, МВт</t>
  </si>
  <si>
    <t>Резервируемая мощность 16 ПЭ</t>
  </si>
  <si>
    <t>Акт РБПиЭО (15(Руслич)+0,1(Молокозавод) МВт)</t>
  </si>
  <si>
    <t>фактическая макс. мощность</t>
  </si>
  <si>
    <t>Акт РБПиЭО (3,2(Руслич)+0,1(Молокозавод) МВт)</t>
  </si>
  <si>
    <t>ОАО ЭнергосбыТ Плюс</t>
  </si>
  <si>
    <t>Акт РБПЭиО "Профимилк"  № 6 от 17 мая 2007 года</t>
  </si>
  <si>
    <t>Акт РБПЭиО "Руслич"  № 8 от 17 февраля 2014 года</t>
  </si>
  <si>
    <t>Акт РБПЭиО МП ГЭС (МУП "Горэлектросети")  № 2 от 01 июля 2014 года</t>
  </si>
  <si>
    <t>4,337</t>
  </si>
  <si>
    <t>оборудование демонтировано в 2016 году</t>
  </si>
  <si>
    <t>МУП ГЭС (ВН)</t>
  </si>
  <si>
    <t>МУП ГЭС (СН-2)</t>
  </si>
  <si>
    <t>котельная №3, МУП ГорУЖКХ</t>
  </si>
  <si>
    <t>котельная №3, МУП ГорУЖКХ (0,8 МВт)</t>
  </si>
  <si>
    <t>Акт РБП иЭО МУП ГорУЖКХ   № 42 от 29 сентября 2011 года</t>
  </si>
  <si>
    <t>Акт РБПи ЭО МП ГЭС (МУП "Горэлектросети")  № 2 от 01 июля 2014 года</t>
  </si>
  <si>
    <t>ОАО ЭнергосбыТ Плюс (СН-2)</t>
  </si>
  <si>
    <t>ООО "АРСТЭМ-ЭнергоТрейд"</t>
  </si>
  <si>
    <t>ООО "Мега-Инвест"</t>
  </si>
  <si>
    <t>ЭСК ООО "АРСТЭМ-ЭнергоТрейд" (СН-2)</t>
  </si>
  <si>
    <t xml:space="preserve"> ГП ОАО ЭнергосбыТ Плюс (СН-2)</t>
  </si>
  <si>
    <t>ООО "Мега-Инвест" (0,89 МВт)</t>
  </si>
  <si>
    <t>1.</t>
  </si>
  <si>
    <t>ТСО</t>
  </si>
  <si>
    <t>(ВН)</t>
  </si>
  <si>
    <t>(СН-2)</t>
  </si>
  <si>
    <t xml:space="preserve">МУП ГЭС </t>
  </si>
  <si>
    <t>2.</t>
  </si>
  <si>
    <t>Абоненты ГП</t>
  </si>
  <si>
    <t>МВт</t>
  </si>
  <si>
    <t>МУП "Гор.УЖКХ" кот. 3</t>
  </si>
  <si>
    <t>Абоненты ЭСК</t>
  </si>
  <si>
    <t>Акт РБП и ЭО МП ГЭС (МУП "Горэлектросети")  № 2 от 01 июля 2014 года</t>
  </si>
  <si>
    <t>Акт РБП иЭО МУП "Гор.УЖКХ"  № 42 от 29.09.2011 г.</t>
  </si>
  <si>
    <t>ООО "Мега-Инвест", торговый центр ул. Парковая, д. 22</t>
  </si>
  <si>
    <t>Акт РБП и ЭО № 39- промплощадка А от 01.07.2016</t>
  </si>
  <si>
    <t>в том числе</t>
  </si>
  <si>
    <t>ВН</t>
  </si>
  <si>
    <t>СН-2</t>
  </si>
  <si>
    <t>ТСО, абоненты ГП, ЭСК</t>
  </si>
  <si>
    <t>-</t>
  </si>
  <si>
    <t>июль, август</t>
  </si>
  <si>
    <t>Акт РБПиЭО (4,9 МВт)</t>
  </si>
  <si>
    <t>котельная №3, МУП ГорУЖКХ (0,8 МВт), ООО "Мега-Инвест" (0,89 СВт)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</si>
</sst>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"/>
  </numFmts>
  <fonts count="60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color indexed="16"/>
      <name val="Arial Cyr"/>
      <family val="0"/>
    </font>
    <font>
      <b/>
      <sz val="12"/>
      <color indexed="20"/>
      <name val="Times New Roman"/>
      <family val="1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9"/>
      <name val="Tahoma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1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6600"/>
      <name val="Arial Cyr"/>
      <family val="0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9" fontId="14" fillId="0" borderId="0" applyBorder="0">
      <alignment vertical="top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8" fontId="9" fillId="0" borderId="17" xfId="0" applyNumberFormat="1" applyFont="1" applyBorder="1" applyAlignment="1">
      <alignment horizontal="center"/>
    </xf>
    <xf numFmtId="178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78" fontId="9" fillId="0" borderId="19" xfId="0" applyNumberFormat="1" applyFont="1" applyBorder="1" applyAlignment="1">
      <alignment horizontal="center"/>
    </xf>
    <xf numFmtId="178" fontId="10" fillId="0" borderId="21" xfId="0" applyNumberFormat="1" applyFont="1" applyBorder="1" applyAlignment="1">
      <alignment horizontal="center"/>
    </xf>
    <xf numFmtId="178" fontId="10" fillId="0" borderId="22" xfId="0" applyNumberFormat="1" applyFont="1" applyBorder="1" applyAlignment="1">
      <alignment horizontal="center"/>
    </xf>
    <xf numFmtId="178" fontId="10" fillId="0" borderId="23" xfId="0" applyNumberFormat="1" applyFont="1" applyBorder="1" applyAlignment="1">
      <alignment horizontal="center"/>
    </xf>
    <xf numFmtId="178" fontId="10" fillId="0" borderId="18" xfId="0" applyNumberFormat="1" applyFont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8" fontId="10" fillId="34" borderId="18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26" xfId="0" applyBorder="1" applyAlignment="1">
      <alignment horizontal="right"/>
    </xf>
    <xf numFmtId="178" fontId="10" fillId="35" borderId="18" xfId="0" applyNumberFormat="1" applyFont="1" applyFill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6" fontId="10" fillId="34" borderId="18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57" fillId="6" borderId="26" xfId="0" applyFont="1" applyFill="1" applyBorder="1" applyAlignment="1">
      <alignment/>
    </xf>
    <xf numFmtId="176" fontId="15" fillId="34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7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57" fillId="7" borderId="26" xfId="0" applyFont="1" applyFill="1" applyBorder="1" applyAlignment="1">
      <alignment/>
    </xf>
    <xf numFmtId="0" fontId="0" fillId="7" borderId="26" xfId="0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10" fillId="7" borderId="0" xfId="0" applyNumberFormat="1" applyFont="1" applyFill="1" applyBorder="1" applyAlignment="1">
      <alignment horizontal="center"/>
    </xf>
    <xf numFmtId="178" fontId="16" fillId="7" borderId="0" xfId="0" applyNumberFormat="1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center" wrapText="1"/>
    </xf>
    <xf numFmtId="178" fontId="10" fillId="7" borderId="34" xfId="0" applyNumberFormat="1" applyFont="1" applyFill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178" fontId="58" fillId="7" borderId="2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77" fontId="10" fillId="7" borderId="37" xfId="0" applyNumberFormat="1" applyFont="1" applyFill="1" applyBorder="1" applyAlignment="1">
      <alignment horizontal="center"/>
    </xf>
    <xf numFmtId="178" fontId="58" fillId="7" borderId="38" xfId="0" applyNumberFormat="1" applyFont="1" applyFill="1" applyBorder="1" applyAlignment="1">
      <alignment horizontal="center"/>
    </xf>
    <xf numFmtId="178" fontId="0" fillId="0" borderId="26" xfId="0" applyNumberForma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8" fontId="9" fillId="0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="107" zoomScaleNormal="107" zoomScalePageLayoutView="0" workbookViewId="0" topLeftCell="A1">
      <selection activeCell="G9" sqref="G9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</cols>
  <sheetData>
    <row r="1" spans="1:4" ht="19.5" thickBot="1">
      <c r="A1" s="75" t="s">
        <v>23</v>
      </c>
      <c r="B1" s="75"/>
      <c r="C1" s="75"/>
      <c r="D1" s="75"/>
    </row>
    <row r="2" spans="1:4" ht="15.75" thickBot="1">
      <c r="A2" s="72">
        <v>2013</v>
      </c>
      <c r="B2" s="76" t="s">
        <v>22</v>
      </c>
      <c r="C2" s="77"/>
      <c r="D2" s="78"/>
    </row>
    <row r="3" spans="1:4" ht="20.25" customHeight="1" thickBot="1">
      <c r="A3" s="73"/>
      <c r="B3" s="2" t="s">
        <v>12</v>
      </c>
      <c r="C3" s="1" t="s">
        <v>15</v>
      </c>
      <c r="D3" s="2" t="s">
        <v>13</v>
      </c>
    </row>
    <row r="4" spans="1:4" ht="33" customHeight="1" thickBot="1">
      <c r="A4" s="74"/>
      <c r="B4" s="6" t="s">
        <v>14</v>
      </c>
      <c r="C4" s="7" t="s">
        <v>16</v>
      </c>
      <c r="D4" s="6" t="s">
        <v>17</v>
      </c>
    </row>
    <row r="5" spans="1:4" ht="15.75">
      <c r="A5" s="11" t="s">
        <v>0</v>
      </c>
      <c r="B5" s="19">
        <v>3.35</v>
      </c>
      <c r="C5" s="14">
        <v>2.795</v>
      </c>
      <c r="D5" s="20">
        <v>15</v>
      </c>
    </row>
    <row r="6" spans="1:4" ht="15.75">
      <c r="A6" s="12" t="s">
        <v>1</v>
      </c>
      <c r="B6" s="22">
        <v>4.843</v>
      </c>
      <c r="C6" s="15">
        <v>0.385</v>
      </c>
      <c r="D6" s="21">
        <v>15</v>
      </c>
    </row>
    <row r="7" spans="1:4" ht="15.75">
      <c r="A7" s="12" t="s">
        <v>2</v>
      </c>
      <c r="B7" s="22">
        <v>5.143</v>
      </c>
      <c r="C7" s="15">
        <v>3.204</v>
      </c>
      <c r="D7" s="21">
        <v>15</v>
      </c>
    </row>
    <row r="8" spans="1:4" ht="15.75">
      <c r="A8" s="12" t="s">
        <v>3</v>
      </c>
      <c r="B8" s="22">
        <v>5.74</v>
      </c>
      <c r="C8" s="15">
        <v>3.529</v>
      </c>
      <c r="D8" s="21">
        <v>15</v>
      </c>
    </row>
    <row r="9" spans="1:4" ht="15.75">
      <c r="A9" s="12" t="s">
        <v>4</v>
      </c>
      <c r="B9" s="22">
        <v>3.007</v>
      </c>
      <c r="C9" s="15">
        <v>3.527</v>
      </c>
      <c r="D9" s="21">
        <v>15</v>
      </c>
    </row>
    <row r="10" spans="1:4" ht="15.75">
      <c r="A10" s="12" t="s">
        <v>5</v>
      </c>
      <c r="B10" s="15">
        <v>2.739</v>
      </c>
      <c r="C10" s="15">
        <v>3.856</v>
      </c>
      <c r="D10" s="21">
        <v>15</v>
      </c>
    </row>
    <row r="11" spans="1:4" ht="15.75">
      <c r="A11" s="12" t="s">
        <v>6</v>
      </c>
      <c r="B11" s="15">
        <v>3.148</v>
      </c>
      <c r="C11" s="15">
        <v>3.601</v>
      </c>
      <c r="D11" s="21">
        <v>15</v>
      </c>
    </row>
    <row r="12" spans="1:4" ht="15.75">
      <c r="A12" s="12" t="s">
        <v>7</v>
      </c>
      <c r="B12" s="15">
        <v>3.249</v>
      </c>
      <c r="C12" s="15">
        <v>3.915</v>
      </c>
      <c r="D12" s="21">
        <v>15</v>
      </c>
    </row>
    <row r="13" spans="1:4" ht="15.75">
      <c r="A13" s="12" t="s">
        <v>8</v>
      </c>
      <c r="B13" s="15">
        <v>2.436</v>
      </c>
      <c r="C13" s="15">
        <v>2.948</v>
      </c>
      <c r="D13" s="21">
        <v>15</v>
      </c>
    </row>
    <row r="14" spans="1:4" ht="15.75">
      <c r="A14" s="12" t="s">
        <v>9</v>
      </c>
      <c r="B14" s="17">
        <v>1.525</v>
      </c>
      <c r="C14" s="17">
        <v>2.945</v>
      </c>
      <c r="D14" s="21">
        <v>15</v>
      </c>
    </row>
    <row r="15" spans="1:4" ht="15.75">
      <c r="A15" s="12" t="s">
        <v>10</v>
      </c>
      <c r="B15" s="19">
        <v>1.314</v>
      </c>
      <c r="C15" s="19">
        <v>2.2</v>
      </c>
      <c r="D15" s="21">
        <v>15</v>
      </c>
    </row>
    <row r="16" spans="1:4" ht="16.5" thickBot="1">
      <c r="A16" s="13" t="s">
        <v>11</v>
      </c>
      <c r="B16" s="16"/>
      <c r="C16" s="16"/>
      <c r="D16" s="21">
        <v>15</v>
      </c>
    </row>
    <row r="17" spans="1:4" ht="15">
      <c r="A17" s="3" t="s">
        <v>18</v>
      </c>
      <c r="B17" s="8">
        <f>AVERAGE(B5:B7)</f>
        <v>4.445333333333333</v>
      </c>
      <c r="C17" s="8">
        <f>AVERAGE(C5:C7)</f>
        <v>2.128</v>
      </c>
      <c r="D17" s="8">
        <f>AVERAGE(D5:D12)</f>
        <v>15</v>
      </c>
    </row>
    <row r="18" spans="1:4" ht="15">
      <c r="A18" s="4" t="s">
        <v>19</v>
      </c>
      <c r="B18" s="9">
        <f>AVERAGE(B8:B10)</f>
        <v>3.828666666666667</v>
      </c>
      <c r="C18" s="9">
        <f>AVERAGE(C8:C10)</f>
        <v>3.637333333333333</v>
      </c>
      <c r="D18" s="9">
        <f>AVERAGE(D8:D10)</f>
        <v>15</v>
      </c>
    </row>
    <row r="19" spans="1:4" ht="15">
      <c r="A19" s="4" t="s">
        <v>20</v>
      </c>
      <c r="B19" s="9">
        <f>AVERAGE(B11:B13)</f>
        <v>2.9443333333333332</v>
      </c>
      <c r="C19" s="9">
        <f>AVERAGE(C11:C13)</f>
        <v>3.488</v>
      </c>
      <c r="D19" s="9">
        <f>AVERAGE(D11:D13)</f>
        <v>15</v>
      </c>
    </row>
    <row r="20" spans="1:4" ht="15.75" thickBot="1">
      <c r="A20" s="5" t="s">
        <v>21</v>
      </c>
      <c r="B20" s="10">
        <f>AVERAGE(B14:B16)</f>
        <v>1.4195</v>
      </c>
      <c r="C20" s="10">
        <f>AVERAGE(C14:C16)</f>
        <v>2.5725</v>
      </c>
      <c r="D20" s="18">
        <f>AVERAGE(D14:D16)</f>
        <v>15</v>
      </c>
    </row>
  </sheetData>
  <sheetProtection/>
  <mergeCells count="3">
    <mergeCell ref="A2:A4"/>
    <mergeCell ref="A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="107" zoomScaleNormal="107" zoomScalePageLayoutView="0" workbookViewId="0" topLeftCell="A1">
      <selection activeCell="B14" sqref="B14:C14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</cols>
  <sheetData>
    <row r="1" spans="1:4" ht="18.75" thickBot="1">
      <c r="A1" s="75" t="s">
        <v>23</v>
      </c>
      <c r="B1" s="75"/>
      <c r="C1" s="75"/>
      <c r="D1" s="75"/>
    </row>
    <row r="2" spans="1:4" ht="16.5" thickBot="1">
      <c r="A2" s="72">
        <v>2014</v>
      </c>
      <c r="B2" s="76" t="s">
        <v>22</v>
      </c>
      <c r="C2" s="77"/>
      <c r="D2" s="78"/>
    </row>
    <row r="3" spans="1:4" ht="20.25" customHeight="1" thickBot="1">
      <c r="A3" s="73"/>
      <c r="B3" s="2" t="s">
        <v>12</v>
      </c>
      <c r="C3" s="1" t="s">
        <v>15</v>
      </c>
      <c r="D3" s="2" t="s">
        <v>13</v>
      </c>
    </row>
    <row r="4" spans="1:4" ht="39.75" customHeight="1" thickBot="1">
      <c r="A4" s="74"/>
      <c r="B4" s="6" t="s">
        <v>14</v>
      </c>
      <c r="C4" s="7" t="s">
        <v>16</v>
      </c>
      <c r="D4" s="6" t="s">
        <v>24</v>
      </c>
    </row>
    <row r="5" spans="1:4" ht="15.75">
      <c r="A5" s="11" t="s">
        <v>0</v>
      </c>
      <c r="B5" s="14">
        <v>1.314</v>
      </c>
      <c r="C5" s="19">
        <v>2.2</v>
      </c>
      <c r="D5" s="20">
        <v>15</v>
      </c>
    </row>
    <row r="6" spans="1:4" ht="15.75">
      <c r="A6" s="12" t="s">
        <v>1</v>
      </c>
      <c r="B6" s="15">
        <v>0.958</v>
      </c>
      <c r="C6" s="15">
        <v>2.382</v>
      </c>
      <c r="D6" s="21">
        <v>15</v>
      </c>
    </row>
    <row r="7" spans="1:4" ht="15.75">
      <c r="A7" s="12" t="s">
        <v>2</v>
      </c>
      <c r="B7" s="22">
        <v>0.93</v>
      </c>
      <c r="C7" s="15">
        <v>2.812</v>
      </c>
      <c r="D7" s="21">
        <v>15</v>
      </c>
    </row>
    <row r="8" spans="1:4" ht="15.75">
      <c r="A8" s="12" t="s">
        <v>3</v>
      </c>
      <c r="B8" s="15">
        <v>2.079</v>
      </c>
      <c r="C8" s="15">
        <v>3.396</v>
      </c>
      <c r="D8" s="21">
        <v>15.1</v>
      </c>
    </row>
    <row r="9" spans="1:4" ht="15.75">
      <c r="A9" s="12" t="s">
        <v>4</v>
      </c>
      <c r="B9" s="15">
        <v>2.754</v>
      </c>
      <c r="C9" s="15">
        <v>3.187</v>
      </c>
      <c r="D9" s="21">
        <v>15.1</v>
      </c>
    </row>
    <row r="10" spans="1:4" ht="15.75">
      <c r="A10" s="12" t="s">
        <v>5</v>
      </c>
      <c r="B10" s="15">
        <v>3.269</v>
      </c>
      <c r="C10" s="15">
        <v>3.159</v>
      </c>
      <c r="D10" s="21">
        <v>15.1</v>
      </c>
    </row>
    <row r="11" spans="1:4" ht="15.75">
      <c r="A11" s="12" t="s">
        <v>6</v>
      </c>
      <c r="B11" s="15">
        <v>6.183</v>
      </c>
      <c r="C11" s="15">
        <v>2.864</v>
      </c>
      <c r="D11" s="21">
        <v>15.1</v>
      </c>
    </row>
    <row r="12" spans="1:4" ht="15.75">
      <c r="A12" s="12" t="s">
        <v>7</v>
      </c>
      <c r="B12" s="15">
        <v>3.823</v>
      </c>
      <c r="C12" s="15">
        <v>2.852</v>
      </c>
      <c r="D12" s="21">
        <v>15.1</v>
      </c>
    </row>
    <row r="13" spans="1:4" ht="15.75">
      <c r="A13" s="12" t="s">
        <v>8</v>
      </c>
      <c r="B13" s="15">
        <v>3.483</v>
      </c>
      <c r="C13" s="15">
        <v>2.506</v>
      </c>
      <c r="D13" s="21">
        <v>15.1</v>
      </c>
    </row>
    <row r="14" spans="1:4" ht="15.75">
      <c r="A14" s="12" t="s">
        <v>9</v>
      </c>
      <c r="B14" s="24">
        <v>5.373</v>
      </c>
      <c r="C14" s="24">
        <v>2.587</v>
      </c>
      <c r="D14" s="21">
        <v>15.1</v>
      </c>
    </row>
    <row r="15" spans="1:4" ht="15.75">
      <c r="A15" s="12" t="s">
        <v>10</v>
      </c>
      <c r="B15" s="15">
        <v>3.674</v>
      </c>
      <c r="C15" s="15">
        <v>2.495</v>
      </c>
      <c r="D15" s="21">
        <v>15.1</v>
      </c>
    </row>
    <row r="16" spans="1:4" ht="16.5" thickBot="1">
      <c r="A16" s="13" t="s">
        <v>11</v>
      </c>
      <c r="B16" s="23">
        <v>3.632</v>
      </c>
      <c r="C16" s="23">
        <v>2.39</v>
      </c>
      <c r="D16" s="21">
        <v>15.1</v>
      </c>
    </row>
    <row r="17" spans="1:4" ht="15.75">
      <c r="A17" s="3" t="s">
        <v>18</v>
      </c>
      <c r="B17" s="8">
        <f>AVERAGE(B5:B7)</f>
        <v>1.0673333333333335</v>
      </c>
      <c r="C17" s="8">
        <f>AVERAGE(C5:C7)</f>
        <v>2.4646666666666666</v>
      </c>
      <c r="D17" s="8">
        <f>AVERAGE(D5:D7)</f>
        <v>15</v>
      </c>
    </row>
    <row r="18" spans="1:4" ht="15">
      <c r="A18" s="4" t="s">
        <v>19</v>
      </c>
      <c r="B18" s="9">
        <f>AVERAGE(B8:B10)</f>
        <v>2.7006666666666668</v>
      </c>
      <c r="C18" s="9">
        <f>AVERAGE(C8:C10)</f>
        <v>3.2473333333333336</v>
      </c>
      <c r="D18" s="9">
        <f>AVERAGE(D8:D10)</f>
        <v>15.1</v>
      </c>
    </row>
    <row r="19" spans="1:4" ht="15">
      <c r="A19" s="4" t="s">
        <v>20</v>
      </c>
      <c r="B19" s="9">
        <f>AVERAGE(B11:B13)</f>
        <v>4.496333333333333</v>
      </c>
      <c r="C19" s="9">
        <f>AVERAGE(C11:C13)</f>
        <v>2.7406666666666664</v>
      </c>
      <c r="D19" s="9">
        <f>AVERAGE(D11:D13)</f>
        <v>15.1</v>
      </c>
    </row>
    <row r="20" spans="1:4" ht="15.75" thickBot="1">
      <c r="A20" s="5" t="s">
        <v>21</v>
      </c>
      <c r="B20" s="18">
        <f>AVERAGE(B14:B16)</f>
        <v>4.226333333333334</v>
      </c>
      <c r="C20" s="18">
        <f>AVERAGE(C14:C16)</f>
        <v>2.4906666666666673</v>
      </c>
      <c r="D20" s="18">
        <f>AVERAGE(D14:D16)</f>
        <v>15.1</v>
      </c>
    </row>
  </sheetData>
  <sheetProtection/>
  <mergeCells count="3">
    <mergeCell ref="A2:A4"/>
    <mergeCell ref="A1:D1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07" zoomScaleNormal="107" zoomScalePageLayoutView="0" workbookViewId="0" topLeftCell="A4">
      <selection activeCell="G28" sqref="G28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  <col min="7" max="7" width="15.25390625" style="0" customWidth="1"/>
    <col min="8" max="8" width="19.875" style="0" customWidth="1"/>
    <col min="9" max="9" width="14.875" style="0" customWidth="1"/>
  </cols>
  <sheetData>
    <row r="1" spans="1:7" ht="18.75" thickBot="1">
      <c r="A1" s="75" t="s">
        <v>23</v>
      </c>
      <c r="B1" s="75"/>
      <c r="C1" s="75"/>
      <c r="D1" s="75"/>
      <c r="G1" t="s">
        <v>25</v>
      </c>
    </row>
    <row r="2" spans="1:9" ht="16.5" thickBot="1">
      <c r="A2" s="72">
        <v>2015</v>
      </c>
      <c r="B2" s="76" t="s">
        <v>22</v>
      </c>
      <c r="C2" s="77"/>
      <c r="D2" s="78"/>
      <c r="G2" s="31" t="s">
        <v>12</v>
      </c>
      <c r="H2" s="31" t="s">
        <v>15</v>
      </c>
      <c r="I2" s="32" t="s">
        <v>13</v>
      </c>
    </row>
    <row r="3" spans="1:9" ht="20.25" customHeight="1" thickBot="1">
      <c r="A3" s="73"/>
      <c r="B3" s="2" t="s">
        <v>12</v>
      </c>
      <c r="C3" s="1" t="s">
        <v>15</v>
      </c>
      <c r="D3" s="2" t="s">
        <v>13</v>
      </c>
      <c r="G3" s="27"/>
      <c r="H3" s="27"/>
      <c r="I3" s="27"/>
    </row>
    <row r="4" spans="1:9" ht="39.75" customHeight="1" thickBot="1">
      <c r="A4" s="74"/>
      <c r="B4" s="6" t="s">
        <v>14</v>
      </c>
      <c r="C4" s="7" t="s">
        <v>16</v>
      </c>
      <c r="D4" s="6" t="s">
        <v>24</v>
      </c>
      <c r="G4" s="27"/>
      <c r="H4" s="27"/>
      <c r="I4" s="27"/>
    </row>
    <row r="5" spans="1:9" ht="15.75">
      <c r="A5" s="11" t="s">
        <v>0</v>
      </c>
      <c r="B5" s="14">
        <v>3.674</v>
      </c>
      <c r="C5" s="19">
        <v>2.549</v>
      </c>
      <c r="D5" s="21">
        <v>15.1</v>
      </c>
      <c r="G5" s="27"/>
      <c r="H5" s="27"/>
      <c r="I5" s="27"/>
    </row>
    <row r="6" spans="1:9" ht="15.75">
      <c r="A6" s="12" t="s">
        <v>1</v>
      </c>
      <c r="B6" s="15">
        <v>3.774</v>
      </c>
      <c r="C6" s="15">
        <v>2.57</v>
      </c>
      <c r="D6" s="21">
        <v>15.1</v>
      </c>
      <c r="G6" s="27"/>
      <c r="H6" s="27"/>
      <c r="I6" s="27"/>
    </row>
    <row r="7" spans="1:9" ht="15.75">
      <c r="A7" s="12" t="s">
        <v>2</v>
      </c>
      <c r="B7" s="22">
        <v>4.153</v>
      </c>
      <c r="C7" s="15">
        <v>2.748</v>
      </c>
      <c r="D7" s="21">
        <v>15.1</v>
      </c>
      <c r="G7" s="27"/>
      <c r="H7" s="27"/>
      <c r="I7" s="27"/>
    </row>
    <row r="8" spans="1:9" ht="15.75">
      <c r="A8" s="12" t="s">
        <v>3</v>
      </c>
      <c r="B8" s="15" t="s">
        <v>31</v>
      </c>
      <c r="C8" s="15">
        <v>2.91</v>
      </c>
      <c r="D8" s="21">
        <v>15.1</v>
      </c>
      <c r="G8" s="27"/>
      <c r="H8" s="27"/>
      <c r="I8" s="27"/>
    </row>
    <row r="9" spans="1:9" ht="15.75">
      <c r="A9" s="12" t="s">
        <v>4</v>
      </c>
      <c r="B9" s="15">
        <v>4.753</v>
      </c>
      <c r="C9" s="15">
        <v>3.166</v>
      </c>
      <c r="D9" s="21">
        <v>15.1</v>
      </c>
      <c r="G9" s="27"/>
      <c r="H9" s="27"/>
      <c r="I9" s="27"/>
    </row>
    <row r="10" spans="1:9" ht="15.75">
      <c r="A10" s="12" t="s">
        <v>5</v>
      </c>
      <c r="B10" s="33">
        <f aca="true" t="shared" si="0" ref="B10:B16">8.2-G10</f>
        <v>4.679129999999999</v>
      </c>
      <c r="C10" s="33">
        <f aca="true" t="shared" si="1" ref="C10:C16">4.8-H10</f>
        <v>3.14257</v>
      </c>
      <c r="D10" s="21">
        <f aca="true" t="shared" si="2" ref="D10:D16">15.1-I10</f>
        <v>15.1</v>
      </c>
      <c r="G10" s="27">
        <f>3520.87/1000</f>
        <v>3.52087</v>
      </c>
      <c r="H10" s="27">
        <f>1657.43/1000</f>
        <v>1.65743</v>
      </c>
      <c r="I10" s="27">
        <v>0</v>
      </c>
    </row>
    <row r="11" spans="1:9" ht="15.75">
      <c r="A11" s="12" t="s">
        <v>6</v>
      </c>
      <c r="B11" s="33">
        <f t="shared" si="0"/>
        <v>4.70829</v>
      </c>
      <c r="C11" s="33">
        <f t="shared" si="1"/>
        <v>2.99774</v>
      </c>
      <c r="D11" s="21">
        <f t="shared" si="2"/>
        <v>15.1</v>
      </c>
      <c r="G11" s="27">
        <f>3491.71/1000</f>
        <v>3.49171</v>
      </c>
      <c r="H11" s="27">
        <f>1802.26/1000</f>
        <v>1.80226</v>
      </c>
      <c r="I11" s="27">
        <v>0</v>
      </c>
    </row>
    <row r="12" spans="1:9" ht="15.75">
      <c r="A12" s="12" t="s">
        <v>7</v>
      </c>
      <c r="B12" s="33">
        <f t="shared" si="0"/>
        <v>2.8934599999999993</v>
      </c>
      <c r="C12" s="33">
        <f t="shared" si="1"/>
        <v>2.6714599999999997</v>
      </c>
      <c r="D12" s="21">
        <f t="shared" si="2"/>
        <v>15.1</v>
      </c>
      <c r="G12" s="27">
        <v>5.30654</v>
      </c>
      <c r="H12" s="27">
        <v>2.12854</v>
      </c>
      <c r="I12" s="27">
        <v>0</v>
      </c>
    </row>
    <row r="13" spans="1:9" ht="15.75">
      <c r="A13" s="12" t="s">
        <v>8</v>
      </c>
      <c r="B13" s="33">
        <f t="shared" si="0"/>
        <v>2.810369999999999</v>
      </c>
      <c r="C13" s="33">
        <f t="shared" si="1"/>
        <v>2.6961999999999997</v>
      </c>
      <c r="D13" s="21">
        <f t="shared" si="2"/>
        <v>15.1</v>
      </c>
      <c r="G13" s="27">
        <v>5.38963</v>
      </c>
      <c r="H13" s="27">
        <v>2.1038</v>
      </c>
      <c r="I13" s="27">
        <v>0</v>
      </c>
    </row>
    <row r="14" spans="1:9" ht="15.75">
      <c r="A14" s="12" t="s">
        <v>9</v>
      </c>
      <c r="B14" s="24">
        <f t="shared" si="0"/>
        <v>3.509339999999999</v>
      </c>
      <c r="C14" s="24">
        <f t="shared" si="1"/>
        <v>2.71642</v>
      </c>
      <c r="D14" s="21">
        <f t="shared" si="2"/>
        <v>15.1</v>
      </c>
      <c r="G14" s="27">
        <v>4.69066</v>
      </c>
      <c r="H14" s="27">
        <v>2.08358</v>
      </c>
      <c r="I14" s="27">
        <v>0</v>
      </c>
    </row>
    <row r="15" spans="1:9" ht="15.75">
      <c r="A15" s="12" t="s">
        <v>10</v>
      </c>
      <c r="B15" s="15">
        <f t="shared" si="0"/>
        <v>3.2400599999999997</v>
      </c>
      <c r="C15" s="15">
        <f t="shared" si="1"/>
        <v>2.4455</v>
      </c>
      <c r="D15" s="21">
        <f t="shared" si="2"/>
        <v>15.1</v>
      </c>
      <c r="G15" s="27">
        <v>4.95994</v>
      </c>
      <c r="H15" s="27">
        <v>2.3545</v>
      </c>
      <c r="I15" s="27">
        <v>0</v>
      </c>
    </row>
    <row r="16" spans="1:9" ht="16.5" thickBot="1">
      <c r="A16" s="13" t="s">
        <v>11</v>
      </c>
      <c r="B16" s="39">
        <f t="shared" si="0"/>
        <v>1.814119999999999</v>
      </c>
      <c r="C16" s="15">
        <f t="shared" si="1"/>
        <v>2.5565999999999995</v>
      </c>
      <c r="D16" s="21">
        <f t="shared" si="2"/>
        <v>15.1</v>
      </c>
      <c r="G16" s="27">
        <f>6385.88/1000</f>
        <v>6.38588</v>
      </c>
      <c r="H16" s="27">
        <f>2243.4/1000</f>
        <v>2.2434000000000003</v>
      </c>
      <c r="I16" s="27">
        <v>0</v>
      </c>
    </row>
    <row r="17" spans="1:9" ht="15.75">
      <c r="A17" s="3" t="s">
        <v>18</v>
      </c>
      <c r="B17" s="8">
        <f>AVERAGE(B5:B7)</f>
        <v>3.8669999999999995</v>
      </c>
      <c r="C17" s="8">
        <f>AVERAGE(C5:C7)</f>
        <v>2.622333333333333</v>
      </c>
      <c r="D17" s="8">
        <f>AVERAGE(D5:D7)</f>
        <v>15.1</v>
      </c>
      <c r="G17" s="27"/>
      <c r="H17" s="27"/>
      <c r="I17" s="27"/>
    </row>
    <row r="18" spans="1:9" ht="15">
      <c r="A18" s="4" t="s">
        <v>19</v>
      </c>
      <c r="B18" s="9">
        <f>AVERAGE(B8:B10)</f>
        <v>4.7160649999999995</v>
      </c>
      <c r="C18" s="9">
        <f>AVERAGE(C8:C10)</f>
        <v>3.0728566666666666</v>
      </c>
      <c r="D18" s="9">
        <f>AVERAGE(D8:D10)</f>
        <v>15.1</v>
      </c>
      <c r="G18" s="27"/>
      <c r="H18" s="27"/>
      <c r="I18" s="27"/>
    </row>
    <row r="19" spans="1:9" ht="15">
      <c r="A19" s="4" t="s">
        <v>20</v>
      </c>
      <c r="B19" s="9">
        <f>AVERAGE(B11:B13)</f>
        <v>3.470706666666666</v>
      </c>
      <c r="C19" s="9">
        <f>AVERAGE(C11:C13)</f>
        <v>2.7884666666666664</v>
      </c>
      <c r="D19" s="9">
        <f>AVERAGE(D11:D13)</f>
        <v>15.1</v>
      </c>
      <c r="G19" s="27"/>
      <c r="H19" s="27"/>
      <c r="I19" s="27"/>
    </row>
    <row r="20" spans="1:9" ht="15.75" thickBot="1">
      <c r="A20" s="5" t="s">
        <v>21</v>
      </c>
      <c r="B20" s="18">
        <f>AVERAGE(B14:B16)</f>
        <v>2.8545066666666656</v>
      </c>
      <c r="C20" s="18">
        <f>AVERAGE(C14:C16)</f>
        <v>2.57284</v>
      </c>
      <c r="D20" s="18">
        <f>AVERAGE(D14:D16)</f>
        <v>15.1</v>
      </c>
      <c r="G20" s="27"/>
      <c r="H20" s="27"/>
      <c r="I20" s="27"/>
    </row>
  </sheetData>
  <sheetProtection/>
  <mergeCells count="3">
    <mergeCell ref="A1:D1"/>
    <mergeCell ref="A2:A4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="107" zoomScaleNormal="107" zoomScalePageLayoutView="0" workbookViewId="0" topLeftCell="A1">
      <selection activeCell="B18" sqref="B18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  <col min="7" max="7" width="15.25390625" style="0" customWidth="1"/>
    <col min="8" max="8" width="19.875" style="0" customWidth="1"/>
    <col min="9" max="9" width="22.75390625" style="0" customWidth="1"/>
  </cols>
  <sheetData>
    <row r="1" spans="1:7" ht="19.5" thickBot="1">
      <c r="A1" s="75" t="s">
        <v>23</v>
      </c>
      <c r="B1" s="75"/>
      <c r="C1" s="75"/>
      <c r="D1" s="75"/>
      <c r="G1" t="s">
        <v>25</v>
      </c>
    </row>
    <row r="2" spans="1:9" ht="15.75" thickBot="1">
      <c r="A2" s="72">
        <v>2016</v>
      </c>
      <c r="B2" s="76" t="s">
        <v>22</v>
      </c>
      <c r="C2" s="77"/>
      <c r="D2" s="78"/>
      <c r="G2" s="31" t="s">
        <v>12</v>
      </c>
      <c r="H2" s="31" t="s">
        <v>15</v>
      </c>
      <c r="I2" s="32" t="s">
        <v>27</v>
      </c>
    </row>
    <row r="3" spans="1:9" ht="20.25" customHeight="1" thickBot="1">
      <c r="A3" s="73"/>
      <c r="B3" s="2" t="s">
        <v>12</v>
      </c>
      <c r="C3" s="1" t="s">
        <v>15</v>
      </c>
      <c r="D3" s="2" t="s">
        <v>27</v>
      </c>
      <c r="G3" s="27"/>
      <c r="H3" s="27"/>
      <c r="I3" s="27"/>
    </row>
    <row r="4" spans="1:9" ht="39.75" customHeight="1" thickBot="1">
      <c r="A4" s="74"/>
      <c r="B4" s="6" t="s">
        <v>14</v>
      </c>
      <c r="C4" s="7" t="s">
        <v>16</v>
      </c>
      <c r="D4" s="6" t="s">
        <v>26</v>
      </c>
      <c r="G4" s="27"/>
      <c r="H4" s="27"/>
      <c r="I4" s="27"/>
    </row>
    <row r="5" spans="1:18" ht="15.75">
      <c r="A5" s="11" t="s">
        <v>0</v>
      </c>
      <c r="B5" s="33">
        <f aca="true" t="shared" si="0" ref="B5:B16">8.2-G5</f>
        <v>1.8641499999999995</v>
      </c>
      <c r="C5" s="33">
        <f aca="true" t="shared" si="1" ref="C5:C16">4.8-H5</f>
        <v>2.51556</v>
      </c>
      <c r="D5" s="21">
        <v>3.3</v>
      </c>
      <c r="G5" s="27">
        <v>6.33585</v>
      </c>
      <c r="H5" s="27">
        <v>2.28444</v>
      </c>
      <c r="I5" s="27"/>
      <c r="K5" s="34" t="s">
        <v>28</v>
      </c>
      <c r="L5" s="34"/>
      <c r="M5" s="34"/>
      <c r="N5" s="34"/>
      <c r="O5" s="34"/>
      <c r="P5" s="34"/>
      <c r="Q5" s="34"/>
      <c r="R5" s="34"/>
    </row>
    <row r="6" spans="1:18" ht="15.75">
      <c r="A6" s="12" t="s">
        <v>1</v>
      </c>
      <c r="B6" s="33">
        <f t="shared" si="0"/>
        <v>2.0868699999999993</v>
      </c>
      <c r="C6" s="33">
        <f t="shared" si="1"/>
        <v>2.58874</v>
      </c>
      <c r="D6" s="21">
        <v>3.3</v>
      </c>
      <c r="G6" s="35">
        <v>6.11313</v>
      </c>
      <c r="H6" s="27">
        <v>2.21126</v>
      </c>
      <c r="I6" s="27"/>
      <c r="K6" s="34" t="s">
        <v>29</v>
      </c>
      <c r="L6" s="34"/>
      <c r="M6" s="34"/>
      <c r="N6" s="34"/>
      <c r="O6" s="34"/>
      <c r="P6" s="34"/>
      <c r="Q6" s="34"/>
      <c r="R6" s="34"/>
    </row>
    <row r="7" spans="1:18" ht="15.75">
      <c r="A7" s="12" t="s">
        <v>2</v>
      </c>
      <c r="B7" s="33">
        <f t="shared" si="0"/>
        <v>2.294789999999999</v>
      </c>
      <c r="C7" s="33">
        <f t="shared" si="1"/>
        <v>2.78698</v>
      </c>
      <c r="D7" s="21">
        <v>3.3</v>
      </c>
      <c r="G7" s="27">
        <v>5.90521</v>
      </c>
      <c r="H7" s="27">
        <v>2.01302</v>
      </c>
      <c r="I7" s="27"/>
      <c r="K7" s="34" t="s">
        <v>30</v>
      </c>
      <c r="L7" s="34"/>
      <c r="M7" s="34"/>
      <c r="N7" s="34"/>
      <c r="O7" s="34"/>
      <c r="P7" s="34"/>
      <c r="Q7" s="34"/>
      <c r="R7" s="34"/>
    </row>
    <row r="8" spans="1:18" ht="15.75">
      <c r="A8" s="37" t="s">
        <v>3</v>
      </c>
      <c r="B8" s="33">
        <f t="shared" si="0"/>
        <v>0.5071299999999992</v>
      </c>
      <c r="C8" s="33">
        <f t="shared" si="1"/>
        <v>3.00101</v>
      </c>
      <c r="D8" s="21">
        <v>3.3</v>
      </c>
      <c r="G8" s="35">
        <v>7.69287</v>
      </c>
      <c r="H8" s="35">
        <v>1.79899</v>
      </c>
      <c r="I8" s="27"/>
      <c r="K8" s="34"/>
      <c r="L8" s="34"/>
      <c r="M8" s="34"/>
      <c r="N8" s="34"/>
      <c r="O8" s="34"/>
      <c r="P8" s="34"/>
      <c r="Q8" s="34"/>
      <c r="R8" s="34"/>
    </row>
    <row r="9" spans="1:18" ht="15.75">
      <c r="A9" s="37" t="s">
        <v>4</v>
      </c>
      <c r="B9" s="33">
        <f t="shared" si="0"/>
        <v>3.9011499999999995</v>
      </c>
      <c r="C9" s="33">
        <f t="shared" si="1"/>
        <v>3.4016399999999996</v>
      </c>
      <c r="D9" s="21">
        <v>3.3</v>
      </c>
      <c r="G9" s="27">
        <v>4.29885</v>
      </c>
      <c r="H9" s="27">
        <v>1.39836</v>
      </c>
      <c r="I9" s="27"/>
      <c r="K9" s="34"/>
      <c r="L9" s="34"/>
      <c r="M9" s="34"/>
      <c r="N9" s="34"/>
      <c r="O9" s="34"/>
      <c r="P9" s="34"/>
      <c r="Q9" s="34"/>
      <c r="R9" s="34"/>
    </row>
    <row r="10" spans="1:18" ht="15.75">
      <c r="A10" s="37" t="s">
        <v>5</v>
      </c>
      <c r="B10" s="33">
        <f t="shared" si="0"/>
        <v>3.106869999999999</v>
      </c>
      <c r="C10" s="33">
        <f t="shared" si="1"/>
        <v>3.91104</v>
      </c>
      <c r="D10" s="21">
        <v>3.3</v>
      </c>
      <c r="F10" s="36"/>
      <c r="G10" s="27">
        <v>5.09313</v>
      </c>
      <c r="H10" s="27">
        <v>0.88896</v>
      </c>
      <c r="I10" s="27">
        <v>0</v>
      </c>
      <c r="K10" s="34"/>
      <c r="L10" s="34"/>
      <c r="M10" s="34"/>
      <c r="N10" s="34"/>
      <c r="O10" s="34"/>
      <c r="P10" s="34"/>
      <c r="Q10" s="34"/>
      <c r="R10" s="34"/>
    </row>
    <row r="11" spans="1:9" ht="15.75">
      <c r="A11" s="38" t="s">
        <v>6</v>
      </c>
      <c r="B11" s="33">
        <f t="shared" si="0"/>
        <v>3.070339999999999</v>
      </c>
      <c r="C11" s="33">
        <f t="shared" si="1"/>
        <v>3.3945</v>
      </c>
      <c r="D11" s="21">
        <v>3.3</v>
      </c>
      <c r="G11" s="27">
        <v>5.12966</v>
      </c>
      <c r="H11" s="27">
        <v>1.4055</v>
      </c>
      <c r="I11" s="27">
        <v>0</v>
      </c>
    </row>
    <row r="12" spans="1:9" ht="15.75">
      <c r="A12" s="38" t="s">
        <v>7</v>
      </c>
      <c r="B12" s="33">
        <f t="shared" si="0"/>
        <v>3.2192299999999996</v>
      </c>
      <c r="C12" s="33">
        <f t="shared" si="1"/>
        <v>3.1492199999999997</v>
      </c>
      <c r="D12" s="21">
        <v>0</v>
      </c>
      <c r="G12" s="27">
        <v>4.98077</v>
      </c>
      <c r="H12" s="27">
        <v>1.65078</v>
      </c>
      <c r="I12" s="27">
        <v>0</v>
      </c>
    </row>
    <row r="13" spans="1:9" ht="15.75">
      <c r="A13" s="38" t="s">
        <v>8</v>
      </c>
      <c r="B13" s="33">
        <f t="shared" si="0"/>
        <v>5.00146</v>
      </c>
      <c r="C13" s="33">
        <f t="shared" si="1"/>
        <v>2.92044</v>
      </c>
      <c r="D13" s="21">
        <v>0</v>
      </c>
      <c r="G13" s="27">
        <v>3.19854</v>
      </c>
      <c r="H13" s="27">
        <v>1.87956</v>
      </c>
      <c r="I13" s="27">
        <v>0</v>
      </c>
    </row>
    <row r="14" spans="1:9" ht="15.75">
      <c r="A14" s="12" t="s">
        <v>9</v>
      </c>
      <c r="B14" s="33">
        <f t="shared" si="0"/>
        <v>0.9694499999999993</v>
      </c>
      <c r="C14" s="33">
        <f t="shared" si="1"/>
        <v>3.7148399999999997</v>
      </c>
      <c r="D14" s="21">
        <v>0</v>
      </c>
      <c r="G14" s="27">
        <v>7.23055</v>
      </c>
      <c r="H14" s="27">
        <v>1.08516</v>
      </c>
      <c r="I14" s="27">
        <v>0</v>
      </c>
    </row>
    <row r="15" spans="1:9" ht="15.75">
      <c r="A15" s="12" t="s">
        <v>10</v>
      </c>
      <c r="B15" s="33">
        <f t="shared" si="0"/>
        <v>-0.5877200000000009</v>
      </c>
      <c r="C15" s="33">
        <f t="shared" si="1"/>
        <v>3.71982</v>
      </c>
      <c r="D15" s="21">
        <v>0</v>
      </c>
      <c r="G15" s="27">
        <v>8.78772</v>
      </c>
      <c r="H15" s="27">
        <v>1.08018</v>
      </c>
      <c r="I15" s="27">
        <v>0</v>
      </c>
    </row>
    <row r="16" spans="1:9" ht="16.5" thickBot="1">
      <c r="A16" s="13" t="s">
        <v>11</v>
      </c>
      <c r="B16" s="33">
        <f t="shared" si="0"/>
        <v>-0.7982000000000014</v>
      </c>
      <c r="C16" s="33">
        <f t="shared" si="1"/>
        <v>3.80952</v>
      </c>
      <c r="D16" s="21">
        <v>0</v>
      </c>
      <c r="G16" s="27">
        <v>8.9982</v>
      </c>
      <c r="H16" s="27">
        <v>0.99048</v>
      </c>
      <c r="I16" s="27">
        <v>0</v>
      </c>
    </row>
    <row r="17" spans="1:9" ht="15.75" thickBot="1">
      <c r="A17" s="3" t="s">
        <v>18</v>
      </c>
      <c r="B17" s="8">
        <f>AVERAGE(B5:B7)</f>
        <v>2.081936666666666</v>
      </c>
      <c r="C17" s="8">
        <f>AVERAGE(C5:C7)</f>
        <v>2.6304266666666667</v>
      </c>
      <c r="D17" s="8">
        <f>AVERAGE(D5:D7)</f>
        <v>3.2999999999999994</v>
      </c>
      <c r="G17" s="27"/>
      <c r="H17" s="27"/>
      <c r="I17" s="27"/>
    </row>
    <row r="18" spans="1:9" ht="15">
      <c r="A18" s="4" t="s">
        <v>19</v>
      </c>
      <c r="B18" s="8">
        <f>AVERAGE(B8:B10)</f>
        <v>2.5050499999999993</v>
      </c>
      <c r="C18" s="8">
        <f>AVERAGE(C8:C10)</f>
        <v>3.4378966666666666</v>
      </c>
      <c r="D18" s="9">
        <f>AVERAGE(D8:D10)</f>
        <v>3.2999999999999994</v>
      </c>
      <c r="G18" s="27"/>
      <c r="H18" s="27"/>
      <c r="I18" s="27"/>
    </row>
    <row r="19" spans="1:9" ht="15">
      <c r="A19" s="4" t="s">
        <v>20</v>
      </c>
      <c r="B19" s="9">
        <f>AVERAGE(B11:B13)</f>
        <v>3.7636766666666666</v>
      </c>
      <c r="C19" s="9">
        <f>AVERAGE(C11:C13)</f>
        <v>3.1547199999999997</v>
      </c>
      <c r="D19" s="9">
        <f>AVERAGE(D11:D13)</f>
        <v>1.0999999999999999</v>
      </c>
      <c r="G19" s="27"/>
      <c r="H19" s="27"/>
      <c r="I19" s="27"/>
    </row>
    <row r="20" spans="1:9" ht="15.75" thickBot="1">
      <c r="A20" s="5" t="s">
        <v>21</v>
      </c>
      <c r="B20" s="18">
        <f>AVERAGE(B14:B16)</f>
        <v>-0.13882333333333433</v>
      </c>
      <c r="C20" s="18">
        <f>AVERAGE(C14:C16)</f>
        <v>3.74806</v>
      </c>
      <c r="D20" s="18">
        <f>AVERAGE(D14:D16)</f>
        <v>0</v>
      </c>
      <c r="G20" s="27"/>
      <c r="H20" s="27"/>
      <c r="I20" s="27"/>
    </row>
  </sheetData>
  <sheetProtection/>
  <mergeCells count="3">
    <mergeCell ref="A1:D1"/>
    <mergeCell ref="A2:A4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107" zoomScaleNormal="107" zoomScalePageLayoutView="0" workbookViewId="0" topLeftCell="A1">
      <selection activeCell="I15" sqref="I15"/>
    </sheetView>
  </sheetViews>
  <sheetFormatPr defaultColWidth="9.00390625" defaultRowHeight="12.75"/>
  <cols>
    <col min="1" max="1" width="16.625" style="0" customWidth="1"/>
    <col min="2" max="3" width="16.375" style="0" customWidth="1"/>
    <col min="4" max="4" width="15.875" style="0" customWidth="1"/>
    <col min="5" max="5" width="4.75390625" style="0" customWidth="1"/>
    <col min="6" max="6" width="3.00390625" style="0" customWidth="1"/>
    <col min="7" max="7" width="13.625" style="0" customWidth="1"/>
    <col min="8" max="8" width="16.25390625" style="0" customWidth="1"/>
    <col min="9" max="9" width="17.25390625" style="0" customWidth="1"/>
  </cols>
  <sheetData>
    <row r="1" spans="1:7" ht="19.5" thickBot="1">
      <c r="A1" s="75" t="s">
        <v>23</v>
      </c>
      <c r="B1" s="75"/>
      <c r="C1" s="75"/>
      <c r="D1" s="75"/>
      <c r="G1" t="s">
        <v>25</v>
      </c>
    </row>
    <row r="2" spans="1:9" ht="45" customHeight="1" thickBot="1">
      <c r="A2" s="72">
        <v>2017</v>
      </c>
      <c r="B2" s="76" t="s">
        <v>22</v>
      </c>
      <c r="C2" s="77"/>
      <c r="D2" s="78"/>
      <c r="G2" s="27"/>
      <c r="H2" s="27"/>
      <c r="I2" s="40" t="s">
        <v>27</v>
      </c>
    </row>
    <row r="3" spans="1:11" ht="29.25" customHeight="1" thickBot="1">
      <c r="A3" s="73"/>
      <c r="B3" s="40" t="s">
        <v>33</v>
      </c>
      <c r="C3" s="41" t="s">
        <v>34</v>
      </c>
      <c r="D3" s="40" t="s">
        <v>39</v>
      </c>
      <c r="G3" s="43" t="s">
        <v>12</v>
      </c>
      <c r="H3" s="43" t="s">
        <v>15</v>
      </c>
      <c r="I3" s="27"/>
      <c r="K3" s="34" t="s">
        <v>38</v>
      </c>
    </row>
    <row r="4" spans="1:11" ht="39.75" customHeight="1" thickBot="1">
      <c r="A4" s="74"/>
      <c r="B4" s="6" t="s">
        <v>14</v>
      </c>
      <c r="C4" s="7" t="s">
        <v>16</v>
      </c>
      <c r="D4" s="6" t="s">
        <v>36</v>
      </c>
      <c r="G4" s="27"/>
      <c r="H4" s="27"/>
      <c r="I4" s="6" t="s">
        <v>35</v>
      </c>
      <c r="K4" s="34" t="s">
        <v>37</v>
      </c>
    </row>
    <row r="5" spans="1:18" ht="15.75">
      <c r="A5" s="11" t="s">
        <v>0</v>
      </c>
      <c r="B5" s="42">
        <f aca="true" t="shared" si="0" ref="B5:B13">8.2-G5</f>
        <v>2.4710799999999997</v>
      </c>
      <c r="C5" s="42">
        <f aca="true" t="shared" si="1" ref="C5:C13">4.8-H5</f>
        <v>3.23172</v>
      </c>
      <c r="D5" s="21">
        <v>0</v>
      </c>
      <c r="G5" s="27">
        <v>5.72892</v>
      </c>
      <c r="H5" s="27">
        <v>1.56828</v>
      </c>
      <c r="I5" s="27">
        <v>0</v>
      </c>
      <c r="K5" s="34"/>
      <c r="L5" s="34"/>
      <c r="M5" s="34"/>
      <c r="N5" s="34"/>
      <c r="O5" s="34"/>
      <c r="P5" s="34"/>
      <c r="Q5" s="34"/>
      <c r="R5" s="34"/>
    </row>
    <row r="6" spans="1:18" ht="15.75">
      <c r="A6" s="12" t="s">
        <v>1</v>
      </c>
      <c r="B6" s="42">
        <f t="shared" si="0"/>
        <v>2.3804399999999992</v>
      </c>
      <c r="C6" s="42">
        <f t="shared" si="1"/>
        <v>3.31644</v>
      </c>
      <c r="D6" s="21">
        <v>0</v>
      </c>
      <c r="G6" s="35">
        <v>5.81956</v>
      </c>
      <c r="H6" s="27">
        <v>1.48356</v>
      </c>
      <c r="I6" s="27">
        <v>0</v>
      </c>
      <c r="K6" s="34"/>
      <c r="L6" s="34"/>
      <c r="M6" s="34"/>
      <c r="N6" s="34"/>
      <c r="O6" s="34"/>
      <c r="P6" s="34"/>
      <c r="Q6" s="34"/>
      <c r="R6" s="34"/>
    </row>
    <row r="7" spans="1:18" ht="15.75">
      <c r="A7" s="12" t="s">
        <v>2</v>
      </c>
      <c r="B7" s="42">
        <f t="shared" si="0"/>
        <v>3.5993199999999996</v>
      </c>
      <c r="C7" s="42">
        <f t="shared" si="1"/>
        <v>3.4136999999999995</v>
      </c>
      <c r="D7" s="21">
        <v>0</v>
      </c>
      <c r="G7" s="27">
        <v>4.60068</v>
      </c>
      <c r="H7" s="27">
        <v>1.3863</v>
      </c>
      <c r="I7" s="27">
        <v>0</v>
      </c>
      <c r="L7" s="34"/>
      <c r="M7" s="34"/>
      <c r="N7" s="34"/>
      <c r="O7" s="34"/>
      <c r="P7" s="34"/>
      <c r="Q7" s="34"/>
      <c r="R7" s="34"/>
    </row>
    <row r="8" spans="1:18" ht="15.75">
      <c r="A8" s="37" t="s">
        <v>3</v>
      </c>
      <c r="B8" s="42">
        <f t="shared" si="0"/>
        <v>3.454439999999999</v>
      </c>
      <c r="C8" s="42">
        <f t="shared" si="1"/>
        <v>3.8521199999999998</v>
      </c>
      <c r="D8" s="21">
        <v>0</v>
      </c>
      <c r="G8" s="35">
        <v>4.74556</v>
      </c>
      <c r="H8" s="35">
        <v>0.94788</v>
      </c>
      <c r="I8" s="27">
        <v>0</v>
      </c>
      <c r="K8" s="34"/>
      <c r="L8" s="34"/>
      <c r="M8" s="34"/>
      <c r="N8" s="34"/>
      <c r="O8" s="34"/>
      <c r="P8" s="34"/>
      <c r="Q8" s="34"/>
      <c r="R8" s="34"/>
    </row>
    <row r="9" spans="1:18" ht="15.75">
      <c r="A9" s="37" t="s">
        <v>4</v>
      </c>
      <c r="B9" s="42">
        <f t="shared" si="0"/>
        <v>4.060919999999999</v>
      </c>
      <c r="C9" s="42">
        <f t="shared" si="1"/>
        <v>3.5273399999999997</v>
      </c>
      <c r="D9" s="21">
        <v>0</v>
      </c>
      <c r="G9" s="27">
        <v>4.13908</v>
      </c>
      <c r="H9" s="27">
        <v>1.27266</v>
      </c>
      <c r="I9" s="27">
        <v>0</v>
      </c>
      <c r="K9" s="34"/>
      <c r="L9" s="34"/>
      <c r="M9" s="34"/>
      <c r="N9" s="34"/>
      <c r="O9" s="34"/>
      <c r="P9" s="34"/>
      <c r="Q9" s="34"/>
      <c r="R9" s="34"/>
    </row>
    <row r="10" spans="1:18" ht="15.75">
      <c r="A10" s="37" t="s">
        <v>5</v>
      </c>
      <c r="B10" s="42">
        <f t="shared" si="0"/>
        <v>4.920439999999999</v>
      </c>
      <c r="C10" s="42">
        <f t="shared" si="1"/>
        <v>3.56391</v>
      </c>
      <c r="D10" s="21">
        <v>0</v>
      </c>
      <c r="F10" s="36"/>
      <c r="G10" s="27">
        <v>3.27956</v>
      </c>
      <c r="H10" s="27">
        <v>1.23609</v>
      </c>
      <c r="I10" s="27">
        <v>0</v>
      </c>
      <c r="K10" s="34"/>
      <c r="L10" s="34"/>
      <c r="M10" s="34"/>
      <c r="N10" s="34"/>
      <c r="O10" s="34"/>
      <c r="P10" s="34"/>
      <c r="Q10" s="34"/>
      <c r="R10" s="34"/>
    </row>
    <row r="11" spans="1:9" ht="15.75">
      <c r="A11" s="38" t="s">
        <v>6</v>
      </c>
      <c r="B11" s="42">
        <f t="shared" si="0"/>
        <v>6.24208</v>
      </c>
      <c r="C11" s="42">
        <f t="shared" si="1"/>
        <v>3.7685699999999995</v>
      </c>
      <c r="D11" s="21">
        <v>0</v>
      </c>
      <c r="G11" s="27">
        <v>1.95792</v>
      </c>
      <c r="H11" s="27">
        <v>1.03143</v>
      </c>
      <c r="I11" s="27">
        <v>0</v>
      </c>
    </row>
    <row r="12" spans="1:9" ht="15.75">
      <c r="A12" s="38" t="s">
        <v>7</v>
      </c>
      <c r="B12" s="42">
        <f t="shared" si="0"/>
        <v>6.23072</v>
      </c>
      <c r="C12" s="42">
        <f t="shared" si="1"/>
        <v>3.70464</v>
      </c>
      <c r="D12" s="21">
        <v>0</v>
      </c>
      <c r="G12" s="27">
        <v>1.96928</v>
      </c>
      <c r="H12" s="27">
        <v>1.09536</v>
      </c>
      <c r="I12" s="27">
        <v>0</v>
      </c>
    </row>
    <row r="13" spans="1:9" ht="15.75">
      <c r="A13" s="38" t="s">
        <v>8</v>
      </c>
      <c r="B13" s="42">
        <f t="shared" si="0"/>
        <v>3.471639999999999</v>
      </c>
      <c r="C13" s="42">
        <f t="shared" si="1"/>
        <v>3.3348899999999997</v>
      </c>
      <c r="D13" s="21">
        <v>0</v>
      </c>
      <c r="G13" s="27">
        <v>4.72836</v>
      </c>
      <c r="H13" s="27">
        <v>1.46511</v>
      </c>
      <c r="I13" s="27">
        <v>0</v>
      </c>
    </row>
    <row r="14" spans="1:9" ht="15.75">
      <c r="A14" s="12" t="s">
        <v>9</v>
      </c>
      <c r="B14" s="42">
        <f>8.2-G14</f>
        <v>3.471639999999999</v>
      </c>
      <c r="C14" s="42">
        <f>4.8-H14</f>
        <v>3.3635099999999998</v>
      </c>
      <c r="D14" s="21">
        <v>0</v>
      </c>
      <c r="G14" s="27">
        <v>4.72836</v>
      </c>
      <c r="H14" s="27">
        <v>1.43649</v>
      </c>
      <c r="I14" s="27">
        <v>0</v>
      </c>
    </row>
    <row r="15" spans="1:9" ht="15.75">
      <c r="A15" s="12" t="s">
        <v>10</v>
      </c>
      <c r="B15" s="42">
        <f>8.2-G15</f>
        <v>1.712439999999999</v>
      </c>
      <c r="C15" s="42">
        <f>4.8-H15</f>
        <v>2.91042</v>
      </c>
      <c r="D15" s="21">
        <f>0.8-I15</f>
        <v>0.49744000000000005</v>
      </c>
      <c r="G15" s="27">
        <v>6.48756</v>
      </c>
      <c r="H15" s="27">
        <v>1.88958</v>
      </c>
      <c r="I15" s="44">
        <f>302.56/1000</f>
        <v>0.30256</v>
      </c>
    </row>
    <row r="16" spans="1:9" ht="16.5" thickBot="1">
      <c r="A16" s="13" t="s">
        <v>11</v>
      </c>
      <c r="B16" s="42">
        <f>8.2-G16</f>
        <v>3.281319999999999</v>
      </c>
      <c r="C16" s="42">
        <f>4.8-H16</f>
        <v>3.64785</v>
      </c>
      <c r="D16" s="21">
        <f>0.8-I16</f>
        <v>0.8</v>
      </c>
      <c r="G16" s="27">
        <v>4.91868</v>
      </c>
      <c r="H16" s="27">
        <v>1.15215</v>
      </c>
      <c r="I16" s="44">
        <v>0</v>
      </c>
    </row>
    <row r="17" spans="1:9" ht="15.75" thickBot="1">
      <c r="A17" s="3" t="s">
        <v>18</v>
      </c>
      <c r="B17" s="8">
        <f>AVERAGE(B5:B7)</f>
        <v>2.8169466666666665</v>
      </c>
      <c r="C17" s="8">
        <f>AVERAGE(C5:C7)</f>
        <v>3.32062</v>
      </c>
      <c r="D17" s="8">
        <f>AVERAGE(D5:D7)</f>
        <v>0</v>
      </c>
      <c r="G17" s="27"/>
      <c r="H17" s="27"/>
      <c r="I17" s="27"/>
    </row>
    <row r="18" spans="1:9" ht="15">
      <c r="A18" s="4" t="s">
        <v>19</v>
      </c>
      <c r="B18" s="8">
        <f>AVERAGE(B8:B10)</f>
        <v>4.145266666666665</v>
      </c>
      <c r="C18" s="8">
        <f>AVERAGE(C8:C10)</f>
        <v>3.64779</v>
      </c>
      <c r="D18" s="9">
        <f>AVERAGE(D8:D10)</f>
        <v>0</v>
      </c>
      <c r="G18" s="27"/>
      <c r="H18" s="27"/>
      <c r="I18" s="27"/>
    </row>
    <row r="19" spans="1:9" ht="15">
      <c r="A19" s="4" t="s">
        <v>20</v>
      </c>
      <c r="B19" s="9">
        <f>AVERAGE(B11:B13)</f>
        <v>5.3148133333333325</v>
      </c>
      <c r="C19" s="9">
        <f>AVERAGE(C11:C13)</f>
        <v>3.6027</v>
      </c>
      <c r="D19" s="9">
        <f>AVERAGE(D11:D13)</f>
        <v>0</v>
      </c>
      <c r="G19" s="27"/>
      <c r="H19" s="27"/>
      <c r="I19" s="27"/>
    </row>
    <row r="20" spans="1:9" ht="15.75" thickBot="1">
      <c r="A20" s="5" t="s">
        <v>21</v>
      </c>
      <c r="B20" s="18">
        <f>AVERAGE(B14:B16)</f>
        <v>2.821799999999999</v>
      </c>
      <c r="C20" s="18">
        <f>AVERAGE(C14:C16)</f>
        <v>3.30726</v>
      </c>
      <c r="D20" s="18">
        <f>AVERAGE(D14:D16)</f>
        <v>0.43248000000000003</v>
      </c>
      <c r="G20" s="27"/>
      <c r="H20" s="27"/>
      <c r="I20" s="27"/>
    </row>
  </sheetData>
  <sheetProtection/>
  <mergeCells count="3">
    <mergeCell ref="A1:D1"/>
    <mergeCell ref="A2:A4"/>
    <mergeCell ref="B2:D2"/>
  </mergeCells>
  <dataValidations count="1">
    <dataValidation type="decimal" allowBlank="1" showErrorMessage="1" errorTitle="Ошибка" error="Допускается ввод только действительных чисел!" sqref="H14">
      <formula1>-999999999999999000000000</formula1>
      <formula2>9.99999999999999E+23</formula2>
    </dataValidation>
  </dataValidations>
  <printOptions/>
  <pageMargins left="0.7480314960629921" right="0.31496062992125984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3"/>
  <sheetViews>
    <sheetView tabSelected="1" zoomScale="107" zoomScaleNormal="107" zoomScalePageLayoutView="0" workbookViewId="0" topLeftCell="A1">
      <selection activeCell="C23" sqref="C23"/>
    </sheetView>
  </sheetViews>
  <sheetFormatPr defaultColWidth="9.00390625" defaultRowHeight="12.75"/>
  <cols>
    <col min="1" max="1" width="16.625" style="0" customWidth="1"/>
    <col min="2" max="3" width="16.375" style="0" customWidth="1"/>
    <col min="4" max="4" width="15.875" style="0" customWidth="1"/>
    <col min="5" max="9" width="20.00390625" style="0" customWidth="1"/>
    <col min="10" max="10" width="4.75390625" style="0" customWidth="1"/>
    <col min="11" max="11" width="3.00390625" style="0" customWidth="1"/>
    <col min="12" max="12" width="13.625" style="0" customWidth="1"/>
    <col min="13" max="13" width="16.25390625" style="0" customWidth="1"/>
    <col min="14" max="17" width="17.25390625" style="0" customWidth="1"/>
  </cols>
  <sheetData>
    <row r="1" spans="1:12" ht="19.5" thickBot="1">
      <c r="A1" s="75" t="s">
        <v>23</v>
      </c>
      <c r="B1" s="75"/>
      <c r="C1" s="75"/>
      <c r="D1" s="75"/>
      <c r="E1" s="46"/>
      <c r="F1" s="46"/>
      <c r="G1" s="46"/>
      <c r="H1" s="46"/>
      <c r="I1" s="46"/>
      <c r="L1" t="s">
        <v>25</v>
      </c>
    </row>
    <row r="2" spans="1:17" ht="45" customHeight="1" thickBot="1">
      <c r="A2" s="72">
        <v>2018</v>
      </c>
      <c r="B2" s="76" t="s">
        <v>22</v>
      </c>
      <c r="C2" s="77"/>
      <c r="D2" s="77"/>
      <c r="E2" s="77"/>
      <c r="F2" s="79" t="s">
        <v>59</v>
      </c>
      <c r="G2" s="80"/>
      <c r="H2" s="56"/>
      <c r="I2" s="56"/>
      <c r="L2" s="27"/>
      <c r="M2" s="27"/>
      <c r="N2" s="40" t="s">
        <v>27</v>
      </c>
      <c r="O2" s="40" t="s">
        <v>40</v>
      </c>
      <c r="P2" s="47"/>
      <c r="Q2" s="47"/>
    </row>
    <row r="3" spans="1:19" ht="63.75" customHeight="1" thickBot="1">
      <c r="A3" s="73"/>
      <c r="B3" s="40" t="s">
        <v>33</v>
      </c>
      <c r="C3" s="41" t="s">
        <v>34</v>
      </c>
      <c r="D3" s="40" t="s">
        <v>43</v>
      </c>
      <c r="E3" s="60" t="s">
        <v>42</v>
      </c>
      <c r="F3" s="81" t="s">
        <v>62</v>
      </c>
      <c r="G3" s="82"/>
      <c r="H3" s="47"/>
      <c r="I3" s="47"/>
      <c r="L3" s="43" t="s">
        <v>33</v>
      </c>
      <c r="M3" s="43" t="s">
        <v>34</v>
      </c>
      <c r="N3" s="27"/>
      <c r="O3" s="27"/>
      <c r="P3" s="48"/>
      <c r="Q3" s="48"/>
      <c r="S3" s="34" t="s">
        <v>38</v>
      </c>
    </row>
    <row r="4" spans="1:19" ht="39.75" customHeight="1" thickBot="1">
      <c r="A4" s="74"/>
      <c r="B4" s="6" t="s">
        <v>14</v>
      </c>
      <c r="C4" s="7" t="s">
        <v>16</v>
      </c>
      <c r="D4" s="6" t="s">
        <v>36</v>
      </c>
      <c r="E4" s="61" t="s">
        <v>44</v>
      </c>
      <c r="F4" s="67" t="s">
        <v>60</v>
      </c>
      <c r="G4" s="68" t="s">
        <v>61</v>
      </c>
      <c r="H4" s="49"/>
      <c r="I4" s="49"/>
      <c r="L4" s="27"/>
      <c r="M4" s="27"/>
      <c r="N4" s="6" t="s">
        <v>35</v>
      </c>
      <c r="O4" s="6" t="s">
        <v>41</v>
      </c>
      <c r="P4" s="49"/>
      <c r="Q4" s="49"/>
      <c r="S4" s="34" t="s">
        <v>37</v>
      </c>
    </row>
    <row r="5" spans="1:26" ht="15.75">
      <c r="A5" s="11" t="s">
        <v>0</v>
      </c>
      <c r="B5" s="42">
        <f aca="true" t="shared" si="0" ref="B5:B18">8.2-L5</f>
        <v>3.3093999999999992</v>
      </c>
      <c r="C5" s="42">
        <f aca="true" t="shared" si="1" ref="C5:C12">4.8-M5</f>
        <v>3.60846</v>
      </c>
      <c r="D5" s="21">
        <f>0.8-N5</f>
        <v>0.35000000000000003</v>
      </c>
      <c r="E5" s="62">
        <f>0.89-O5</f>
        <v>0.59181</v>
      </c>
      <c r="F5" s="69">
        <f>B5</f>
        <v>3.3093999999999992</v>
      </c>
      <c r="G5" s="69">
        <f>SUM(C5:E5)</f>
        <v>4.55027</v>
      </c>
      <c r="H5" s="57"/>
      <c r="I5" s="57"/>
      <c r="L5" s="27">
        <v>4.8906</v>
      </c>
      <c r="M5" s="27">
        <v>1.19154</v>
      </c>
      <c r="N5" s="44">
        <v>0.45</v>
      </c>
      <c r="O5" s="52">
        <f>298.19/1000</f>
        <v>0.29819</v>
      </c>
      <c r="P5" s="50"/>
      <c r="Q5" s="50"/>
      <c r="S5" s="34"/>
      <c r="T5" s="34"/>
      <c r="U5" s="34"/>
      <c r="V5" s="34"/>
      <c r="W5" s="34"/>
      <c r="X5" s="34"/>
      <c r="Y5" s="34"/>
      <c r="Z5" s="34"/>
    </row>
    <row r="6" spans="1:26" ht="15.75">
      <c r="A6" s="12" t="s">
        <v>1</v>
      </c>
      <c r="B6" s="45">
        <f t="shared" si="0"/>
        <v>1.7289999999999992</v>
      </c>
      <c r="C6" s="45">
        <f t="shared" si="1"/>
        <v>3.596</v>
      </c>
      <c r="D6" s="21">
        <f>0.8-N6</f>
        <v>0.8</v>
      </c>
      <c r="E6" s="62">
        <f aca="true" t="shared" si="2" ref="E6:E12">0.89-O6</f>
        <v>0.63009</v>
      </c>
      <c r="F6" s="66">
        <f aca="true" t="shared" si="3" ref="F6:F18">B6</f>
        <v>1.7289999999999992</v>
      </c>
      <c r="G6" s="66">
        <f aca="true" t="shared" si="4" ref="G6:G18">SUM(C6:E6)</f>
        <v>5.02609</v>
      </c>
      <c r="H6" s="58"/>
      <c r="I6" s="58"/>
      <c r="L6" s="35">
        <v>6.471</v>
      </c>
      <c r="M6" s="27">
        <v>1.204</v>
      </c>
      <c r="N6" s="44">
        <v>0</v>
      </c>
      <c r="O6" s="53">
        <v>0.25991</v>
      </c>
      <c r="P6" s="48"/>
      <c r="Q6" s="48"/>
      <c r="S6" s="34"/>
      <c r="T6" s="34"/>
      <c r="U6" s="34"/>
      <c r="V6" s="34"/>
      <c r="W6" s="34"/>
      <c r="X6" s="34"/>
      <c r="Y6" s="34"/>
      <c r="Z6" s="34"/>
    </row>
    <row r="7" spans="1:26" ht="15.75">
      <c r="A7" s="12" t="s">
        <v>2</v>
      </c>
      <c r="B7" s="45">
        <f t="shared" si="0"/>
        <v>3.613999999999999</v>
      </c>
      <c r="C7" s="45">
        <f t="shared" si="1"/>
        <v>3.614</v>
      </c>
      <c r="D7" s="21">
        <f aca="true" t="shared" si="5" ref="D7:D12">0.8-N7</f>
        <v>0.8</v>
      </c>
      <c r="E7" s="62">
        <f t="shared" si="2"/>
        <v>0.64212</v>
      </c>
      <c r="F7" s="66">
        <f t="shared" si="3"/>
        <v>3.613999999999999</v>
      </c>
      <c r="G7" s="66">
        <f t="shared" si="4"/>
        <v>5.05612</v>
      </c>
      <c r="H7" s="58"/>
      <c r="I7" s="58"/>
      <c r="L7" s="27">
        <v>4.586</v>
      </c>
      <c r="M7" s="27">
        <v>1.186</v>
      </c>
      <c r="N7" s="44">
        <v>0</v>
      </c>
      <c r="O7" s="53">
        <v>0.24788</v>
      </c>
      <c r="P7" s="48"/>
      <c r="Q7" s="48"/>
      <c r="T7" s="34"/>
      <c r="U7" s="34"/>
      <c r="V7" s="34"/>
      <c r="W7" s="34"/>
      <c r="X7" s="34"/>
      <c r="Y7" s="34"/>
      <c r="Z7" s="34"/>
    </row>
    <row r="8" spans="1:26" ht="15.75">
      <c r="A8" s="37" t="s">
        <v>3</v>
      </c>
      <c r="B8" s="45">
        <f t="shared" si="0"/>
        <v>4.6259999999999994</v>
      </c>
      <c r="C8" s="45">
        <f t="shared" si="1"/>
        <v>3.639</v>
      </c>
      <c r="D8" s="21">
        <f t="shared" si="5"/>
        <v>0.8</v>
      </c>
      <c r="E8" s="62">
        <f t="shared" si="2"/>
        <v>0.64215</v>
      </c>
      <c r="F8" s="66">
        <f t="shared" si="3"/>
        <v>4.6259999999999994</v>
      </c>
      <c r="G8" s="66">
        <f t="shared" si="4"/>
        <v>5.08115</v>
      </c>
      <c r="H8" s="58"/>
      <c r="I8" s="58"/>
      <c r="L8" s="35">
        <v>3.574</v>
      </c>
      <c r="M8" s="35">
        <v>1.161</v>
      </c>
      <c r="N8" s="44">
        <v>0</v>
      </c>
      <c r="O8" s="53">
        <v>0.24785</v>
      </c>
      <c r="P8" s="48"/>
      <c r="Q8" s="48"/>
      <c r="S8" s="34"/>
      <c r="T8" s="34"/>
      <c r="U8" s="34"/>
      <c r="V8" s="34"/>
      <c r="W8" s="34"/>
      <c r="X8" s="34"/>
      <c r="Y8" s="34"/>
      <c r="Z8" s="34"/>
    </row>
    <row r="9" spans="1:26" ht="15.75">
      <c r="A9" s="37" t="s">
        <v>4</v>
      </c>
      <c r="B9" s="45">
        <f t="shared" si="0"/>
        <v>4.587999999999999</v>
      </c>
      <c r="C9" s="45">
        <f t="shared" si="1"/>
        <v>3.909</v>
      </c>
      <c r="D9" s="21">
        <f t="shared" si="5"/>
        <v>0.8</v>
      </c>
      <c r="E9" s="62">
        <f t="shared" si="2"/>
        <v>0.6504</v>
      </c>
      <c r="F9" s="66">
        <f t="shared" si="3"/>
        <v>4.587999999999999</v>
      </c>
      <c r="G9" s="66">
        <f t="shared" si="4"/>
        <v>5.3594</v>
      </c>
      <c r="H9" s="58"/>
      <c r="I9" s="58"/>
      <c r="L9" s="71">
        <v>3.612</v>
      </c>
      <c r="M9" s="71">
        <v>0.891</v>
      </c>
      <c r="N9" s="44">
        <v>0</v>
      </c>
      <c r="O9" s="53">
        <v>0.2396</v>
      </c>
      <c r="P9" s="48"/>
      <c r="Q9" s="48"/>
      <c r="S9" s="34"/>
      <c r="T9" s="34"/>
      <c r="U9" s="34"/>
      <c r="V9" s="34"/>
      <c r="W9" s="34"/>
      <c r="X9" s="34"/>
      <c r="Y9" s="34"/>
      <c r="Z9" s="34"/>
    </row>
    <row r="10" spans="1:26" ht="15.75">
      <c r="A10" s="37" t="s">
        <v>5</v>
      </c>
      <c r="B10" s="45">
        <f t="shared" si="0"/>
        <v>4.544559999999999</v>
      </c>
      <c r="C10" s="45">
        <f t="shared" si="1"/>
        <v>4.30722</v>
      </c>
      <c r="D10" s="21">
        <f t="shared" si="5"/>
        <v>0.8</v>
      </c>
      <c r="E10" s="62">
        <f t="shared" si="2"/>
        <v>0.64845</v>
      </c>
      <c r="F10" s="66">
        <f t="shared" si="3"/>
        <v>4.544559999999999</v>
      </c>
      <c r="G10" s="66">
        <f t="shared" si="4"/>
        <v>5.75567</v>
      </c>
      <c r="H10" s="58"/>
      <c r="I10" s="58"/>
      <c r="K10" s="36"/>
      <c r="L10" s="71">
        <v>3.65544</v>
      </c>
      <c r="M10" s="71">
        <v>0.49278</v>
      </c>
      <c r="N10" s="44">
        <v>0</v>
      </c>
      <c r="O10" s="53">
        <v>0.24155</v>
      </c>
      <c r="P10" s="48"/>
      <c r="Q10" s="48"/>
      <c r="S10" s="34"/>
      <c r="T10" s="34"/>
      <c r="U10" s="34"/>
      <c r="V10" s="34"/>
      <c r="W10" s="34"/>
      <c r="X10" s="34"/>
      <c r="Y10" s="34"/>
      <c r="Z10" s="34"/>
    </row>
    <row r="11" spans="1:17" ht="15.75">
      <c r="A11" s="38" t="s">
        <v>6</v>
      </c>
      <c r="B11" s="45">
        <f t="shared" si="0"/>
        <v>4.084</v>
      </c>
      <c r="C11" s="45">
        <f t="shared" si="1"/>
        <v>3.734</v>
      </c>
      <c r="D11" s="21">
        <f t="shared" si="5"/>
        <v>0.8</v>
      </c>
      <c r="E11" s="62">
        <f t="shared" si="2"/>
        <v>0.61439</v>
      </c>
      <c r="F11" s="66">
        <f t="shared" si="3"/>
        <v>4.084</v>
      </c>
      <c r="G11" s="66">
        <f t="shared" si="4"/>
        <v>5.14839</v>
      </c>
      <c r="H11" s="58"/>
      <c r="I11" s="58"/>
      <c r="L11" s="27">
        <v>4.116</v>
      </c>
      <c r="M11" s="27">
        <v>1.066</v>
      </c>
      <c r="N11" s="44">
        <v>0</v>
      </c>
      <c r="O11" s="53">
        <v>0.27561</v>
      </c>
      <c r="P11" s="48"/>
      <c r="Q11" s="48"/>
    </row>
    <row r="12" spans="1:17" ht="16.5" thickBot="1">
      <c r="A12" s="38" t="s">
        <v>7</v>
      </c>
      <c r="B12" s="45">
        <f t="shared" si="0"/>
        <v>4.624479999999999</v>
      </c>
      <c r="C12" s="45">
        <f t="shared" si="1"/>
        <v>3.03</v>
      </c>
      <c r="D12" s="21">
        <f t="shared" si="5"/>
        <v>0.8</v>
      </c>
      <c r="E12" s="62">
        <f t="shared" si="2"/>
        <v>0.63506</v>
      </c>
      <c r="F12" s="66">
        <f t="shared" si="3"/>
        <v>4.624479999999999</v>
      </c>
      <c r="G12" s="66">
        <f t="shared" si="4"/>
        <v>4.46506</v>
      </c>
      <c r="H12" s="58"/>
      <c r="I12" s="58"/>
      <c r="L12" s="27">
        <v>3.57552</v>
      </c>
      <c r="M12" s="27">
        <v>1.77</v>
      </c>
      <c r="N12" s="44">
        <v>0</v>
      </c>
      <c r="O12" s="53">
        <v>0.25494</v>
      </c>
      <c r="P12" s="48"/>
      <c r="Q12" s="48"/>
    </row>
    <row r="13" spans="1:17" ht="39.75" thickBot="1">
      <c r="A13" s="38"/>
      <c r="B13" s="40" t="s">
        <v>33</v>
      </c>
      <c r="C13" s="41" t="s">
        <v>34</v>
      </c>
      <c r="D13" s="40" t="s">
        <v>43</v>
      </c>
      <c r="E13" s="60" t="s">
        <v>42</v>
      </c>
      <c r="F13" s="66"/>
      <c r="G13" s="66"/>
      <c r="H13" s="58"/>
      <c r="I13" s="58"/>
      <c r="L13" s="27"/>
      <c r="M13" s="27"/>
      <c r="N13" s="44"/>
      <c r="O13" s="53"/>
      <c r="P13" s="48"/>
      <c r="Q13" s="48"/>
    </row>
    <row r="14" spans="1:17" ht="77.25" thickBot="1">
      <c r="A14" s="38"/>
      <c r="B14" s="6" t="s">
        <v>14</v>
      </c>
      <c r="C14" s="7" t="s">
        <v>65</v>
      </c>
      <c r="D14" s="6" t="s">
        <v>66</v>
      </c>
      <c r="E14" s="61" t="s">
        <v>63</v>
      </c>
      <c r="F14" s="66"/>
      <c r="G14" s="66"/>
      <c r="H14" s="58"/>
      <c r="I14" s="58"/>
      <c r="L14" s="27"/>
      <c r="M14" s="27"/>
      <c r="N14" s="44"/>
      <c r="O14" s="53"/>
      <c r="P14" s="48"/>
      <c r="Q14" s="48"/>
    </row>
    <row r="15" spans="1:17" ht="15.75">
      <c r="A15" s="38" t="s">
        <v>8</v>
      </c>
      <c r="B15" s="45">
        <f t="shared" si="0"/>
        <v>2.5631199999999996</v>
      </c>
      <c r="C15" s="45">
        <f>4.9-M15</f>
        <v>3.1347900000000006</v>
      </c>
      <c r="D15" s="21">
        <f>0.8+0.89-N15-O15</f>
        <v>1.44804</v>
      </c>
      <c r="E15" s="62" t="s">
        <v>63</v>
      </c>
      <c r="F15" s="66">
        <f t="shared" si="3"/>
        <v>2.5631199999999996</v>
      </c>
      <c r="G15" s="66">
        <f t="shared" si="4"/>
        <v>4.58283</v>
      </c>
      <c r="H15" s="58"/>
      <c r="I15" s="58"/>
      <c r="L15" s="27">
        <v>5.63688</v>
      </c>
      <c r="M15" s="27">
        <v>1.76521</v>
      </c>
      <c r="N15" s="44"/>
      <c r="O15" s="53">
        <v>0.24196</v>
      </c>
      <c r="P15" s="48"/>
      <c r="Q15" s="48"/>
    </row>
    <row r="16" spans="1:17" ht="15.75">
      <c r="A16" s="12" t="s">
        <v>9</v>
      </c>
      <c r="B16" s="45">
        <f t="shared" si="0"/>
        <v>2.2877199999999993</v>
      </c>
      <c r="C16" s="45">
        <f>4.9-M16</f>
        <v>3.1041700000000003</v>
      </c>
      <c r="D16" s="21">
        <f>0.8+0.89-N16-O16</f>
        <v>1.4407299999999998</v>
      </c>
      <c r="E16" s="62" t="s">
        <v>63</v>
      </c>
      <c r="F16" s="66">
        <f t="shared" si="3"/>
        <v>2.2877199999999993</v>
      </c>
      <c r="G16" s="66">
        <f t="shared" si="4"/>
        <v>4.5449</v>
      </c>
      <c r="H16" s="58"/>
      <c r="I16" s="58"/>
      <c r="L16" s="27">
        <v>5.91228</v>
      </c>
      <c r="M16" s="27">
        <v>1.79583</v>
      </c>
      <c r="N16" s="44"/>
      <c r="O16" s="53">
        <v>0.24927</v>
      </c>
      <c r="P16" s="48"/>
      <c r="Q16" s="48"/>
    </row>
    <row r="17" spans="1:17" ht="15.75">
      <c r="A17" s="12" t="s">
        <v>10</v>
      </c>
      <c r="B17" s="45">
        <f t="shared" si="0"/>
        <v>3.273039999999999</v>
      </c>
      <c r="C17" s="45">
        <f>4.9-M17</f>
        <v>2.7835900000000002</v>
      </c>
      <c r="D17" s="21">
        <f>0.8+0.89-N17-O17</f>
        <v>1.45262</v>
      </c>
      <c r="E17" s="62" t="s">
        <v>63</v>
      </c>
      <c r="F17" s="66">
        <f t="shared" si="3"/>
        <v>3.273039999999999</v>
      </c>
      <c r="G17" s="66">
        <f t="shared" si="4"/>
        <v>4.23621</v>
      </c>
      <c r="H17" s="58"/>
      <c r="I17" s="58"/>
      <c r="L17" s="27">
        <v>4.92696</v>
      </c>
      <c r="M17" s="27">
        <v>2.11641</v>
      </c>
      <c r="N17" s="44"/>
      <c r="O17" s="52">
        <v>0.23738</v>
      </c>
      <c r="P17" s="50"/>
      <c r="Q17" s="50"/>
    </row>
    <row r="18" spans="1:17" ht="16.5" thickBot="1">
      <c r="A18" s="13" t="s">
        <v>11</v>
      </c>
      <c r="B18" s="45">
        <f t="shared" si="0"/>
        <v>3.741039999999999</v>
      </c>
      <c r="C18" s="45">
        <f>4.9-M18</f>
        <v>2.5964800000000006</v>
      </c>
      <c r="D18" s="21">
        <f>0.8+0.89-N18-O18</f>
        <v>1.54046</v>
      </c>
      <c r="E18" s="62" t="s">
        <v>63</v>
      </c>
      <c r="F18" s="70">
        <f t="shared" si="3"/>
        <v>3.741039999999999</v>
      </c>
      <c r="G18" s="70">
        <f t="shared" si="4"/>
        <v>4.136940000000001</v>
      </c>
      <c r="H18" s="58"/>
      <c r="I18" s="58"/>
      <c r="L18" s="27">
        <v>4.45896</v>
      </c>
      <c r="M18" s="27">
        <v>2.30352</v>
      </c>
      <c r="N18" s="44"/>
      <c r="O18" s="53">
        <v>0.14954</v>
      </c>
      <c r="P18" s="51"/>
      <c r="Q18" s="51"/>
    </row>
    <row r="19" spans="1:17" ht="15.75" thickBot="1">
      <c r="A19" s="3" t="s">
        <v>18</v>
      </c>
      <c r="B19" s="8">
        <f aca="true" t="shared" si="6" ref="B19:G19">AVERAGE(B5:B7)</f>
        <v>2.8841333333333323</v>
      </c>
      <c r="C19" s="8">
        <f t="shared" si="6"/>
        <v>3.6061533333333333</v>
      </c>
      <c r="D19" s="63">
        <f t="shared" si="6"/>
        <v>0.65</v>
      </c>
      <c r="E19" s="8">
        <f t="shared" si="6"/>
        <v>0.62134</v>
      </c>
      <c r="F19" s="8">
        <f t="shared" si="6"/>
        <v>2.8841333333333323</v>
      </c>
      <c r="G19" s="8">
        <f t="shared" si="6"/>
        <v>4.877493333333334</v>
      </c>
      <c r="H19" s="59"/>
      <c r="I19" s="59"/>
      <c r="L19" s="27"/>
      <c r="M19" s="27"/>
      <c r="N19" s="27"/>
      <c r="O19" s="27"/>
      <c r="P19" s="48"/>
      <c r="Q19" s="48"/>
    </row>
    <row r="20" spans="1:17" ht="15">
      <c r="A20" s="4" t="s">
        <v>19</v>
      </c>
      <c r="B20" s="8">
        <f aca="true" t="shared" si="7" ref="B20:G20">AVERAGE(B8:B10)</f>
        <v>4.5861866666666655</v>
      </c>
      <c r="C20" s="8">
        <f t="shared" si="7"/>
        <v>3.9517399999999996</v>
      </c>
      <c r="D20" s="64">
        <f>AVERAGE(D8:D10)</f>
        <v>0.8000000000000002</v>
      </c>
      <c r="E20" s="9">
        <f t="shared" si="7"/>
        <v>0.6469999999999999</v>
      </c>
      <c r="F20" s="9">
        <f t="shared" si="7"/>
        <v>4.5861866666666655</v>
      </c>
      <c r="G20" s="9">
        <f t="shared" si="7"/>
        <v>5.39874</v>
      </c>
      <c r="H20" s="59"/>
      <c r="I20" s="59"/>
      <c r="L20" s="27"/>
      <c r="M20" s="27"/>
      <c r="N20" s="27"/>
      <c r="O20" s="27"/>
      <c r="P20" s="48"/>
      <c r="Q20" s="48"/>
    </row>
    <row r="21" spans="1:17" ht="15">
      <c r="A21" s="4" t="s">
        <v>64</v>
      </c>
      <c r="B21" s="9">
        <f aca="true" t="shared" si="8" ref="B21:G21">AVERAGE(B11:B12)</f>
        <v>4.354239999999999</v>
      </c>
      <c r="C21" s="9">
        <f t="shared" si="8"/>
        <v>3.3819999999999997</v>
      </c>
      <c r="D21" s="64">
        <f t="shared" si="8"/>
        <v>0.8</v>
      </c>
      <c r="E21" s="9">
        <f t="shared" si="8"/>
        <v>0.624725</v>
      </c>
      <c r="F21" s="9">
        <f t="shared" si="8"/>
        <v>4.354239999999999</v>
      </c>
      <c r="G21" s="9">
        <f t="shared" si="8"/>
        <v>4.806725</v>
      </c>
      <c r="H21" s="59"/>
      <c r="I21" s="59"/>
      <c r="L21" s="27"/>
      <c r="M21" s="27"/>
      <c r="N21" s="27"/>
      <c r="O21" s="27"/>
      <c r="P21" s="48"/>
      <c r="Q21" s="48"/>
    </row>
    <row r="22" spans="1:17" ht="15">
      <c r="A22" s="4" t="s">
        <v>8</v>
      </c>
      <c r="B22" s="9">
        <f aca="true" t="shared" si="9" ref="B22:G22">B15</f>
        <v>2.5631199999999996</v>
      </c>
      <c r="C22" s="9">
        <f t="shared" si="9"/>
        <v>3.1347900000000006</v>
      </c>
      <c r="D22" s="64">
        <f t="shared" si="9"/>
        <v>1.44804</v>
      </c>
      <c r="E22" s="9" t="str">
        <f t="shared" si="9"/>
        <v>-</v>
      </c>
      <c r="F22" s="9">
        <f t="shared" si="9"/>
        <v>2.5631199999999996</v>
      </c>
      <c r="G22" s="9">
        <f t="shared" si="9"/>
        <v>4.58283</v>
      </c>
      <c r="H22" s="59"/>
      <c r="I22" s="59"/>
      <c r="L22" s="27"/>
      <c r="M22" s="27"/>
      <c r="N22" s="27"/>
      <c r="O22" s="27"/>
      <c r="P22" s="48"/>
      <c r="Q22" s="48"/>
    </row>
    <row r="23" spans="1:17" ht="15.75" thickBot="1">
      <c r="A23" s="5" t="s">
        <v>21</v>
      </c>
      <c r="B23" s="18">
        <f aca="true" t="shared" si="10" ref="B23:G23">AVERAGE(B16:B18)</f>
        <v>3.1005999999999987</v>
      </c>
      <c r="C23" s="83">
        <f t="shared" si="10"/>
        <v>2.82808</v>
      </c>
      <c r="D23" s="65">
        <f t="shared" si="10"/>
        <v>1.4779366666666665</v>
      </c>
      <c r="E23" s="18" t="s">
        <v>63</v>
      </c>
      <c r="F23" s="18">
        <f t="shared" si="10"/>
        <v>3.1005999999999987</v>
      </c>
      <c r="G23" s="18">
        <f t="shared" si="10"/>
        <v>4.306016666666667</v>
      </c>
      <c r="H23" s="59"/>
      <c r="I23" s="59"/>
      <c r="L23" s="27"/>
      <c r="M23" s="27"/>
      <c r="N23" s="27"/>
      <c r="O23" s="27"/>
      <c r="P23" s="48"/>
      <c r="Q23" s="48"/>
    </row>
  </sheetData>
  <sheetProtection/>
  <mergeCells count="5">
    <mergeCell ref="A1:D1"/>
    <mergeCell ref="A2:A4"/>
    <mergeCell ref="B2:E2"/>
    <mergeCell ref="F2:G2"/>
    <mergeCell ref="F3:G3"/>
  </mergeCells>
  <dataValidations count="1">
    <dataValidation type="decimal" allowBlank="1" showErrorMessage="1" errorTitle="Ошибка" error="Допускается ввод только действительных чисел!" sqref="M16">
      <formula1>-999999999999999000000000</formula1>
      <formula2>9.99999999999999E+23</formula2>
    </dataValidation>
  </dataValidations>
  <printOptions/>
  <pageMargins left="0.7480314960629921" right="0.31496062992125984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6">
      <selection activeCell="B28" sqref="B28"/>
    </sheetView>
  </sheetViews>
  <sheetFormatPr defaultColWidth="9.00390625" defaultRowHeight="12.75"/>
  <cols>
    <col min="2" max="2" width="25.375" style="0" customWidth="1"/>
    <col min="3" max="3" width="27.875" style="0" customWidth="1"/>
  </cols>
  <sheetData>
    <row r="1" spans="1:2" ht="17.25" customHeight="1">
      <c r="A1" s="34" t="s">
        <v>45</v>
      </c>
      <c r="B1" s="34" t="s">
        <v>46</v>
      </c>
    </row>
    <row r="3" spans="1:8" ht="13.5" thickBot="1">
      <c r="A3" s="34" t="s">
        <v>55</v>
      </c>
      <c r="B3" s="34"/>
      <c r="C3" s="34"/>
      <c r="D3" s="34"/>
      <c r="E3" s="34"/>
      <c r="F3" s="34"/>
      <c r="G3" s="34"/>
      <c r="H3" s="34"/>
    </row>
    <row r="4" spans="1:3" ht="15.75" thickBot="1">
      <c r="A4" s="72">
        <v>2018</v>
      </c>
      <c r="B4" s="76" t="s">
        <v>22</v>
      </c>
      <c r="C4" s="78"/>
    </row>
    <row r="5" spans="1:3" ht="13.5" thickBot="1">
      <c r="A5" s="73"/>
      <c r="B5" s="2" t="s">
        <v>47</v>
      </c>
      <c r="C5" s="1" t="s">
        <v>48</v>
      </c>
    </row>
    <row r="6" spans="1:3" ht="12.75">
      <c r="A6" s="73"/>
      <c r="B6" s="54" t="s">
        <v>49</v>
      </c>
      <c r="C6" s="55" t="s">
        <v>49</v>
      </c>
    </row>
    <row r="7" spans="1:3" ht="12.75">
      <c r="A7" s="73"/>
      <c r="B7" s="25" t="s">
        <v>14</v>
      </c>
      <c r="C7" s="26" t="s">
        <v>16</v>
      </c>
    </row>
    <row r="8" spans="1:3" ht="13.5" thickBot="1">
      <c r="A8" s="28" t="s">
        <v>52</v>
      </c>
      <c r="B8" s="29">
        <f>2.6+2.6+1.9+1.1</f>
        <v>8.2</v>
      </c>
      <c r="C8" s="30">
        <f>1.4+0.9+1.6+0.3+0.6</f>
        <v>4.8</v>
      </c>
    </row>
    <row r="11" spans="1:8" ht="12.75">
      <c r="A11" s="34" t="s">
        <v>28</v>
      </c>
      <c r="B11" s="34"/>
      <c r="C11" s="34"/>
      <c r="D11" s="34" t="s">
        <v>32</v>
      </c>
      <c r="E11" s="34"/>
      <c r="F11" s="34"/>
      <c r="G11" s="34"/>
      <c r="H11" s="34"/>
    </row>
    <row r="12" spans="1:8" ht="12.75">
      <c r="A12" s="34" t="s">
        <v>29</v>
      </c>
      <c r="B12" s="34"/>
      <c r="C12" s="34"/>
      <c r="D12" s="34" t="s">
        <v>32</v>
      </c>
      <c r="E12" s="34"/>
      <c r="F12" s="34"/>
      <c r="G12" s="34"/>
      <c r="H12" s="34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2" ht="12.75">
      <c r="A14" s="34" t="s">
        <v>50</v>
      </c>
      <c r="B14" s="34" t="s">
        <v>51</v>
      </c>
    </row>
    <row r="15" spans="1:2" ht="12.75">
      <c r="A15" s="34"/>
      <c r="B15" s="34"/>
    </row>
    <row r="16" ht="13.5" thickBot="1">
      <c r="A16" s="34" t="s">
        <v>56</v>
      </c>
    </row>
    <row r="17" spans="1:3" ht="15.75" thickBot="1">
      <c r="A17" s="72">
        <v>2018</v>
      </c>
      <c r="B17" s="76" t="s">
        <v>22</v>
      </c>
      <c r="C17" s="78"/>
    </row>
    <row r="18" spans="1:3" ht="13.5" thickBot="1">
      <c r="A18" s="73"/>
      <c r="B18" s="2" t="s">
        <v>47</v>
      </c>
      <c r="C18" s="1" t="s">
        <v>48</v>
      </c>
    </row>
    <row r="19" spans="1:3" ht="12.75">
      <c r="A19" s="73"/>
      <c r="B19" s="25"/>
      <c r="C19" s="26" t="s">
        <v>53</v>
      </c>
    </row>
    <row r="20" spans="1:3" ht="13.5" thickBot="1">
      <c r="A20" s="28" t="s">
        <v>52</v>
      </c>
      <c r="B20" s="29"/>
      <c r="C20" s="30">
        <v>0.8</v>
      </c>
    </row>
    <row r="22" spans="1:2" ht="12.75">
      <c r="A22" s="34" t="s">
        <v>50</v>
      </c>
      <c r="B22" s="34" t="s">
        <v>54</v>
      </c>
    </row>
    <row r="23" spans="1:2" ht="12.75">
      <c r="A23" s="34"/>
      <c r="B23" s="34"/>
    </row>
    <row r="24" ht="13.5" thickBot="1">
      <c r="A24" s="34" t="s">
        <v>58</v>
      </c>
    </row>
    <row r="25" spans="1:3" ht="15.75" thickBot="1">
      <c r="A25" s="72">
        <v>2018</v>
      </c>
      <c r="B25" s="76" t="s">
        <v>22</v>
      </c>
      <c r="C25" s="78"/>
    </row>
    <row r="26" spans="1:3" ht="13.5" thickBot="1">
      <c r="A26" s="73"/>
      <c r="B26" s="2" t="s">
        <v>47</v>
      </c>
      <c r="C26" s="1" t="s">
        <v>48</v>
      </c>
    </row>
    <row r="27" spans="1:3" ht="38.25">
      <c r="A27" s="73"/>
      <c r="B27" s="25"/>
      <c r="C27" s="26" t="s">
        <v>57</v>
      </c>
    </row>
    <row r="28" spans="1:3" ht="13.5" thickBot="1">
      <c r="A28" s="28" t="s">
        <v>52</v>
      </c>
      <c r="B28" s="29"/>
      <c r="C28" s="30">
        <v>0.89</v>
      </c>
    </row>
  </sheetData>
  <sheetProtection/>
  <mergeCells count="6">
    <mergeCell ref="A4:A7"/>
    <mergeCell ref="B4:C4"/>
    <mergeCell ref="A17:A19"/>
    <mergeCell ref="B17:C17"/>
    <mergeCell ref="A25:A27"/>
    <mergeCell ref="B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user</cp:lastModifiedBy>
  <cp:lastPrinted>2019-01-03T10:08:52Z</cp:lastPrinted>
  <dcterms:created xsi:type="dcterms:W3CDTF">2013-07-01T06:30:57Z</dcterms:created>
  <dcterms:modified xsi:type="dcterms:W3CDTF">2019-01-03T10:47:47Z</dcterms:modified>
  <cp:category/>
  <cp:version/>
  <cp:contentType/>
  <cp:contentStatus/>
</cp:coreProperties>
</file>