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7560" activeTab="7"/>
  </bookViews>
  <sheets>
    <sheet name="Раздел 1" sheetId="1" r:id="rId1"/>
    <sheet name="Раздел 2 п.2.1" sheetId="2" r:id="rId2"/>
    <sheet name="Раздел 2 п.2.2-2.4." sheetId="3" r:id="rId3"/>
    <sheet name="Раздел 3 п.3.1.-3.4" sheetId="4" r:id="rId4"/>
    <sheet name="Раздел 3 п.3.5." sheetId="5" r:id="rId5"/>
    <sheet name="Раздел 4 п.4.1." sheetId="6" r:id="rId6"/>
    <sheet name="Раздел 4 п.4.3 -4.8" sheetId="7" r:id="rId7"/>
    <sheet name="Раздел 4 п.4.9" sheetId="8" r:id="rId8"/>
  </sheets>
  <definedNames>
    <definedName name="sub_17100" localSheetId="0">'Раздел 1'!$B$13</definedName>
    <definedName name="sub_17101" localSheetId="0">'Раздел 1'!$B$15</definedName>
    <definedName name="sub_17102" localSheetId="0">'Раздел 1'!$B$30</definedName>
    <definedName name="sub_17103" localSheetId="0">'Раздел 1'!$B$40</definedName>
    <definedName name="sub_17104" localSheetId="0">'Раздел 1'!$B$58</definedName>
    <definedName name="sub_17200" localSheetId="1">'Раздел 2 п.2.1'!$B$3</definedName>
    <definedName name="sub_17200" localSheetId="2">'Раздел 2 п.2.2-2.4.'!$B$2</definedName>
    <definedName name="sub_17201" localSheetId="1">'Раздел 2 п.2.1'!$B$5</definedName>
    <definedName name="sub_17201" localSheetId="2">'Раздел 2 п.2.2-2.4.'!#REF!</definedName>
    <definedName name="sub_17202" localSheetId="1">'Раздел 2 п.2.1'!#REF!</definedName>
    <definedName name="sub_17202" localSheetId="2">'Раздел 2 п.2.2-2.4.'!$B$4</definedName>
    <definedName name="sub_17203" localSheetId="1">'Раздел 2 п.2.1'!#REF!</definedName>
    <definedName name="sub_17203" localSheetId="2">'Раздел 2 п.2.2-2.4.'!$B$16</definedName>
    <definedName name="sub_17204" localSheetId="1">'Раздел 2 п.2.1'!#REF!</definedName>
    <definedName name="sub_17204" localSheetId="2">'Раздел 2 п.2.2-2.4.'!$B$20</definedName>
    <definedName name="sub_17300" localSheetId="3">'Раздел 3 п.3.1.-3.4'!$B$3</definedName>
    <definedName name="sub_17300" localSheetId="4">'Раздел 3 п.3.5.'!$B$3</definedName>
    <definedName name="sub_17301" localSheetId="3">'Раздел 3 п.3.1.-3.4'!$B$5</definedName>
    <definedName name="sub_17301" localSheetId="4">'Раздел 3 п.3.5.'!#REF!</definedName>
    <definedName name="sub_17302" localSheetId="3">'Раздел 3 п.3.1.-3.4'!$B$7</definedName>
    <definedName name="sub_17302" localSheetId="4">'Раздел 3 п.3.5.'!#REF!</definedName>
    <definedName name="sub_17303" localSheetId="3">'Раздел 3 п.3.1.-3.4'!$B$9</definedName>
    <definedName name="sub_17303" localSheetId="4">'Раздел 3 п.3.5.'!#REF!</definedName>
    <definedName name="sub_17304" localSheetId="3">'Раздел 3 п.3.1.-3.4'!$B$11</definedName>
    <definedName name="sub_17304" localSheetId="4">'Раздел 3 п.3.5.'!#REF!</definedName>
    <definedName name="sub_17305" localSheetId="3">'Раздел 3 п.3.1.-3.4'!#REF!</definedName>
    <definedName name="sub_17305" localSheetId="4">'Раздел 3 п.3.5.'!$B$5</definedName>
    <definedName name="sub_17400" localSheetId="5">'Раздел 4 п.4.1.'!$B$3</definedName>
    <definedName name="sub_17401" localSheetId="5">'Раздел 4 п.4.1.'!$B$5</definedName>
    <definedName name="sub_17402" localSheetId="5">'Раздел 4 п.4.1.'!$B$34</definedName>
    <definedName name="sub_17403" localSheetId="6">'Раздел 4 п.4.3 -4.8'!$B$5</definedName>
    <definedName name="sub_17404" localSheetId="6">'Раздел 4 п.4.3 -4.8'!$B$17</definedName>
    <definedName name="sub_17405" localSheetId="6">'Раздел 4 п.4.3 -4.8'!$B$19</definedName>
    <definedName name="sub_17406" localSheetId="6">'Раздел 4 п.4.3 -4.8'!$B$20</definedName>
    <definedName name="sub_17407" localSheetId="6">'Раздел 4 п.4.3 -4.8'!$B$21</definedName>
    <definedName name="sub_2832" localSheetId="6">'Раздел 4 п.4.3 -4.8'!$B$22</definedName>
  </definedNames>
  <calcPr fullCalcOnLoad="1"/>
</workbook>
</file>

<file path=xl/sharedStrings.xml><?xml version="1.0" encoding="utf-8"?>
<sst xmlns="http://schemas.openxmlformats.org/spreadsheetml/2006/main" count="530" uniqueCount="246">
  <si>
    <t>4.9. Информация по обращениям потребителей.</t>
  </si>
  <si>
    <t>N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</si>
  <si>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</si>
  <si>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</si>
  <si>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</si>
  <si>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</si>
  <si>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</si>
  <si>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</si>
  <si>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</si>
  <si>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</si>
  <si>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</si>
  <si>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</si>
  <si>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</si>
  <si>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</si>
  <si>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</si>
  <si>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</si>
  <si>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</si>
  <si>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</si>
  <si>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</si>
  <si>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</si>
  <si>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</si>
  <si>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</si>
  <si>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</si>
  <si>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</si>
  <si>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</si>
  <si>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</si>
  <si>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</si>
  <si>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</si>
  <si>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</si>
  <si>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</si>
  <si>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</si>
  <si>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 xml:space="preserve">4. Качество обслуживания
</t>
  </si>
  <si>
    <t>Приложение N 7</t>
  </si>
  <si>
    <t>к Единым стандартам качества</t>
  </si>
  <si>
    <t>обслуживания сетевыми</t>
  </si>
  <si>
    <t>организациями потребителей услуг</t>
  </si>
  <si>
    <t>сетевых организаций</t>
  </si>
  <si>
    <t xml:space="preserve">Информация о качестве обслуживания потребителей услуг </t>
  </si>
  <si>
    <t>1. Общая информация о сетевой организации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</si>
  <si>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</si>
  <si>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</si>
  <si>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 кВ, 35 кВ, 6(10) кВ в динамике относительно года, предшествующего отчетному, заполняется в произвольной форме.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</si>
  <si>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</si>
  <si>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2. Информация о качестве услуг по передаче электрической энергии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</si>
  <si>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</si>
  <si>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Показатель</t>
  </si>
  <si>
    <t>Значение показателя, годы</t>
  </si>
  <si>
    <t>N-1</t>
  </si>
  <si>
    <t>N (текущий год)</t>
  </si>
  <si>
    <t>Динамика изменения показателя</t>
  </si>
  <si>
    <t>Показатель средней продолжительности прекращений передачи электрической энергии</t>
  </si>
  <si>
    <t>ВН (110 кВ и выше)</t>
  </si>
  <si>
    <t>СН1 (35-60 кВ)</t>
  </si>
  <si>
    <t>СН2 (1-20 кВ)</t>
  </si>
  <si>
    <t>НН (до 1 кВ)</t>
  </si>
  <si>
    <t>Показатель средней частоты прекращений передачи электрической энергии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</si>
  <si>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</si>
  <si>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</si>
  <si>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</si>
  <si>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</si>
  <si>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</si>
  <si>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</si>
  <si>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</si>
  <si>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</si>
  <si>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</si>
  <si>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</si>
  <si>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</si>
  <si>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</si>
  <si>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</si>
  <si>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</si>
  <si>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</si>
  <si>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</si>
  <si>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</si>
  <si>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</si>
  <si>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</si>
  <si>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</si>
  <si>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</si>
  <si>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</si>
  <si>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</si>
  <si>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</t>
  </si>
  <si>
    <t>Показатель средней частоты прекращений передачи электрической энергии,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</si>
  <si>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</si>
  <si>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</si>
  <si>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</si>
  <si>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</si>
  <si>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</si>
  <si>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</si>
  <si>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CH2</t>
  </si>
  <si>
    <t>НН</t>
  </si>
  <si>
    <t>СН2</t>
  </si>
  <si>
    <t>CH1</t>
  </si>
  <si>
    <t>n</t>
  </si>
  <si>
    <t>Всего по</t>
  </si>
  <si>
    <t>сетевой</t>
  </si>
  <si>
    <t>организации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</si>
  <si>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</si>
  <si>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</si>
  <si>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3. Информация о качестве услуг 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</si>
  <si>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</si>
  <si>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</si>
  <si>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</si>
  <si>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</si>
  <si>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</si>
  <si>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</si>
  <si>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</si>
  <si>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</si>
  <si>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</si>
  <si>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</si>
  <si>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</si>
  <si>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(текущий год)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</si>
  <si>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</si>
  <si>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</si>
  <si>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</si>
  <si>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</si>
  <si>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</si>
  <si>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</si>
  <si>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</si>
  <si>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</si>
  <si>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</si>
  <si>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</si>
  <si>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</si>
  <si>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</si>
  <si>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7.1.</t>
  </si>
  <si>
    <t>7.2.</t>
  </si>
  <si>
    <t>КЛ</t>
  </si>
  <si>
    <t>ВЛ</t>
  </si>
  <si>
    <t>4. Качество обслуживания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</si>
  <si>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</si>
  <si>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</si>
  <si>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</si>
  <si>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</si>
  <si>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</si>
  <si>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</si>
  <si>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</si>
  <si>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</si>
  <si>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</si>
  <si>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</si>
  <si>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</si>
  <si>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</si>
  <si>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</si>
  <si>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</si>
  <si>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</si>
  <si>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</si>
  <si>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</si>
  <si>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</si>
  <si>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</si>
  <si>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</si>
  <si>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</si>
  <si>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</si>
  <si>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</si>
  <si>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1.5.</t>
  </si>
  <si>
    <t>1.6.</t>
  </si>
  <si>
    <t>2.5.</t>
  </si>
  <si>
    <t>2.6.</t>
  </si>
  <si>
    <t>2.1.1.</t>
  </si>
  <si>
    <t>2.1.2.</t>
  </si>
  <si>
    <t>4.2.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</si>
  <si>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</si>
  <si>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</si>
  <si>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</si>
  <si>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</si>
  <si>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</si>
  <si>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</si>
  <si>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</si>
  <si>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</si>
  <si>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</si>
  <si>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</si>
  <si>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</si>
  <si>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</si>
  <si>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</si>
  <si>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</si>
  <si>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</si>
  <si>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</si>
  <si>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</si>
  <si>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</si>
  <si>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</si>
  <si>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</si>
  <si>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</si>
  <si>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</si>
  <si>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 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</si>
  <si>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</si>
  <si>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</si>
  <si>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</si>
  <si>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Категория потребителей</t>
  </si>
  <si>
    <t>уровень напряжения</t>
  </si>
  <si>
    <t>всего</t>
  </si>
  <si>
    <t>категория надежности</t>
  </si>
  <si>
    <t>Динамика</t>
  </si>
  <si>
    <t>Юридические лица</t>
  </si>
  <si>
    <t>Физические лица</t>
  </si>
  <si>
    <t>СН 1</t>
  </si>
  <si>
    <t>СН 2</t>
  </si>
  <si>
    <t>-</t>
  </si>
  <si>
    <t>№ п/п</t>
  </si>
  <si>
    <t>динамика, %</t>
  </si>
  <si>
    <t>Вводные устройства в многоквартирные жилые дома</t>
  </si>
  <si>
    <t>Физические лица, проживающие в жилых домах и домовладениях (с непосредственным подключением</t>
  </si>
  <si>
    <t>Физические лица в многоквартирных домах (с подключением к внутридомовым сетям)</t>
  </si>
  <si>
    <t>Бесхозяйственные объекты электросетевого хозяйства</t>
  </si>
  <si>
    <t>В т.ч. оборудованные приборами учета, шт</t>
  </si>
  <si>
    <t>Количество точек поставки, шт</t>
  </si>
  <si>
    <t>В т.ч. с дистаннционным сбором данных, шт</t>
  </si>
  <si>
    <t>Уровень напряжения</t>
  </si>
  <si>
    <t>КЛ, км</t>
  </si>
  <si>
    <t>ВЛ, км</t>
  </si>
  <si>
    <t>Трансформаторное оборудование</t>
  </si>
  <si>
    <t>ВЛ 0.4-10 кВ</t>
  </si>
  <si>
    <t>КЛ 0.4-10 кВ</t>
  </si>
  <si>
    <t>Динамика*</t>
  </si>
  <si>
    <t>Принято решение прочую информацию не раскрывать.</t>
  </si>
  <si>
    <t>Невостребованной мощности нет</t>
  </si>
  <si>
    <t>Прочей информации нет</t>
  </si>
  <si>
    <t>8-34345-63174</t>
  </si>
  <si>
    <t>статистика не ведется</t>
  </si>
  <si>
    <t>Дополнительных услуг, оказываемых потребителю, нет</t>
  </si>
  <si>
    <t>Мероприятий нет</t>
  </si>
  <si>
    <t>Не проводятся</t>
  </si>
  <si>
    <t>Мероприятий, выполняемых сетевой организауией в целях повышения качества обслуживания потребителей, нет</t>
  </si>
  <si>
    <t>Статистика не ведется</t>
  </si>
  <si>
    <t>1) модернизация высоковольтных ячеек на ПС  с заменой релейной защиты на микропроцессорные терминалы РЗ.</t>
  </si>
  <si>
    <t>Мачтовые ТП</t>
  </si>
  <si>
    <t>Однотрансформаторные ТП</t>
  </si>
  <si>
    <t>Двухтрансформаторные ТП</t>
  </si>
  <si>
    <t>Приказ Министерства энергетики РФ от 15 апреля 2014 г. N 186
"О Единых стандартах качества обслуживания сетевыми организациями потребителей услуг сетевых организаций".</t>
  </si>
  <si>
    <t>2) замена трансформаторов на подстанциях Корпорации</t>
  </si>
  <si>
    <t>ВН                 110 кВ</t>
  </si>
  <si>
    <t>СН 2               (6(10) кВ)</t>
  </si>
  <si>
    <t>ТП*</t>
  </si>
  <si>
    <t>Тип оборудования</t>
  </si>
  <si>
    <t>Тип ЛЭП</t>
  </si>
  <si>
    <t>Трансформаторные подстанции</t>
  </si>
  <si>
    <t>Подать заявку на технологическое присоединение можно в личном кабинете потребителя, который находится по ссылке: https://lk-energo.vsmpo.ru/. При возникновении вопросов возможно получить консультацию по номеру телефона: 8-34345- 6-31-74.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</si>
  <si>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</si>
  <si>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№</t>
  </si>
  <si>
    <r>
  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</t>
    </r>
    <r>
      <rPr>
        <sz val="12"/>
        <rFont val="Arial"/>
        <family val="2"/>
      </rPr>
      <t>Федеральным законом от 12 января 1995 г. N 5-ФЗ "О ветеранах" (Собрание законодательства Российской Федерации, 2000, N 2, ст. 161; N 19, ст. 2023; 2001, N 1, ст. 2; N 33, ст. 3427; N 53, ст. 5030; 2002, N 30, ст. 3033; N 48, ст. 4743; N 52, ст. 5132; 2003, N 19, ст. 1750; 2004, N 19, ст. 1837; N 25, ст. 2480; N 27, ст. 2711; N 35, ст. 3607; N 52, ст. 5038; 2005, N 1, ст. 25; N 19, ст. 1748; N 52, ст. 5576; 2007, N 43, ст. 5084; 2008, N 9, ст. 817; N 29, ст. 3410; N 30, ст. 3609; N 40, ст. 4501; N 52, ст. 6224; 2009, N 18, ст. 2152; N 26, ст. 3133; N 29, ст. 3623; N 30, ст. 3739; N 51, ст. 6148; N 52, ст. 6403; 2010, N 19, ст. 2287; N 27, ст. 3433; N 30, ст. 3991; N 31, ст. 4206; N 50, ст. 6609; 2011, N 45, ст. 6337; N 47, ст. 6608; 2012, N 43, ст. 5782; 2013, N 14, ст. 1654; N 19, ст. 2331; N 27, ст. 3477; N 48, ст. 6165; 2014, N 23, ст. 2930; N 26, ст. 3406; N 52, ст. 7537; 2015, N 14, ст. 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 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 21, ст. 699; Ведомости Съезда народных депутатов Российской Федерации и Верховного Совета Российской Федерации, 1992, N 32, ст. 1861; Собрание законодательства Российской Федерации, 1995, N 48, ст. 4561; 1996, N 51, ст. 5680; 1997, N 47, ст. 5341; 1998, N 48, ст. 5850; 1999, N 16, ст. 1937; N 28, ст. 3460; 2000, N 33, ст. 3348; 2001, N 1, ст. 2; N 7, ст. 610; N 33, ст. 3413; 2002, N 30, ст. 3033; N 50, ст. 4929; N 53, ст. 5030; 2002, N 52, ст. 5132; 2003, N 43, ст. 4108; N 52, ст. 5038; 2004, N 18, ст. 1689; N 35, ст. 3607; 2006, N 6, ст. 637; N 30, ст. 3288; N 50, ст. 5285; 2007, N 46, ст. 5554; 2008, N 9, ст. 817; N 29, ст. 3410; N 30, ст. 3616; N 52, ст. 6224; N 52, ст. 6236; 2009, N 18, ст. 2152; N 30, ст. 3739; 2011, N 23, ст. 3270; N 29, ст. 4297; N 47, ст. 6608; N 49, ст. 7024; 2012, N 26, ст. 3446; N 53, ст. 7654; 2013, N 19, ст. 2331; N 27, ст. 3443; N 27, ст. 3446; N 27, ст. 3477; N 51, ст. 6693; 2014, N 26, ст. 3406; N 30, ст. 4217; N 40, ст. 5322; N 52, ст. 7539; 2015, N 14, ст. 2008).</t>
    </r>
  </si>
  <si>
    <t>2. Информация о качестве услуг по передаче электрической энергии.</t>
  </si>
  <si>
    <t>3. Информация о качестве услуг по технологическому присоединению.</t>
  </si>
  <si>
    <t>В личном кабинете заявителя на сайте ПАО "Корпорация ВСМПО-АВИСМА" по ссылке https://lk-energo.vsmpo.ru размещен калькулятор стоимости технологического присоединения.</t>
  </si>
  <si>
    <t>ПАО "Корпорация ВСМПО-АВИСМА" за 2023 г.</t>
  </si>
  <si>
    <t>Коммутационное оборудование,
 СН 2</t>
  </si>
  <si>
    <t>ВН                 
110 кВ</t>
  </si>
  <si>
    <t xml:space="preserve"> </t>
  </si>
  <si>
    <t>Стоимость технологического присоединения в 2023 году определялась согласно требований Постановление Региональной энергетической комиссии Свердловской области от 28 ноября 2022 г. N 234-ПК "Об установлении стандартизированных тарифных ставок и формул платы за технологическое присоединение к электрическим сетям сетевых организаций на территории Свердловской области на 2023 год" (с изменениями и дополнениями) "Об установлении льготной ставки за 1 кВт запрашиваемой максимальной мощности за технологическое присоединение к электрическим сетям на территории Свердловской области". 
". Текст поставноления размещен сайте ПАО "Корпорация ВСМПО-АВИСМА" по ссылке: https://www.vsmpo.ru/investors/raskrytie-informatsii/raskrytie-informatsii-v-sfere-elektricheskoy-energii/</t>
  </si>
  <si>
    <t>В 2023 году жалоб нет, по количеству консультаций статистика не ведется</t>
  </si>
  <si>
    <t>В 2023 году ПАО "Корпорация ВСМПО-АВИСМА" были выполнены следующие мероприятия в целях повышения качества оказания услуг по передаче электрической энергии:</t>
  </si>
  <si>
    <t>kolobov_da@vsmpo-avisma.ru;   
8-34345-6-31-74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</si>
</sst>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[$-FC19]d\ mmmm\ yyyy\ &quot;г.&quot;"/>
    <numFmt numFmtId="185" formatCode="0.00000000"/>
    <numFmt numFmtId="186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9.4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4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4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52" fillId="0" borderId="0" xfId="0" applyFont="1" applyAlignment="1">
      <alignment horizontal="justify"/>
    </xf>
    <xf numFmtId="0" fontId="42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53" fillId="0" borderId="0" xfId="0" applyFont="1" applyAlignment="1">
      <alignment/>
    </xf>
    <xf numFmtId="0" fontId="52" fillId="0" borderId="0" xfId="0" applyFont="1" applyAlignment="1">
      <alignment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vertical="top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vertical="top" wrapText="1"/>
    </xf>
    <xf numFmtId="0" fontId="54" fillId="0" borderId="10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justify" vertical="top" wrapText="1"/>
    </xf>
    <xf numFmtId="0" fontId="53" fillId="0" borderId="0" xfId="0" applyFont="1" applyBorder="1" applyAlignment="1">
      <alignment vertical="top" wrapText="1"/>
    </xf>
    <xf numFmtId="0" fontId="0" fillId="33" borderId="0" xfId="0" applyFill="1" applyBorder="1" applyAlignment="1">
      <alignment/>
    </xf>
    <xf numFmtId="0" fontId="52" fillId="33" borderId="0" xfId="0" applyFont="1" applyFill="1" applyBorder="1" applyAlignment="1">
      <alignment horizontal="center" vertical="top" wrapText="1"/>
    </xf>
    <xf numFmtId="0" fontId="52" fillId="33" borderId="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54" fillId="0" borderId="0" xfId="0" applyFont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 wrapText="1"/>
    </xf>
    <xf numFmtId="0" fontId="57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Fill="1" applyBorder="1" applyAlignment="1">
      <alignment horizontal="center" vertical="top" wrapText="1"/>
    </xf>
    <xf numFmtId="0" fontId="52" fillId="33" borderId="0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6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justify" vertical="top" wrapText="1"/>
    </xf>
    <xf numFmtId="0" fontId="56" fillId="0" borderId="10" xfId="0" applyFont="1" applyBorder="1" applyAlignment="1">
      <alignment vertical="top" wrapText="1"/>
    </xf>
    <xf numFmtId="16" fontId="56" fillId="0" borderId="10" xfId="0" applyNumberFormat="1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horizontal="left" vertical="top" wrapText="1"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4" fillId="0" borderId="11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56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9" fontId="53" fillId="0" borderId="10" xfId="57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top" wrapText="1"/>
    </xf>
    <xf numFmtId="16" fontId="52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right" vertical="top" wrapText="1"/>
    </xf>
    <xf numFmtId="0" fontId="52" fillId="0" borderId="10" xfId="0" applyFont="1" applyFill="1" applyBorder="1" applyAlignment="1">
      <alignment horizontal="center" vertical="top" wrapText="1"/>
    </xf>
    <xf numFmtId="9" fontId="52" fillId="0" borderId="10" xfId="57" applyFont="1" applyBorder="1" applyAlignment="1">
      <alignment horizontal="center" vertical="top" wrapText="1"/>
    </xf>
    <xf numFmtId="183" fontId="52" fillId="0" borderId="10" xfId="0" applyNumberFormat="1" applyFont="1" applyBorder="1" applyAlignment="1">
      <alignment horizontal="center" vertical="top" wrapText="1"/>
    </xf>
    <xf numFmtId="183" fontId="52" fillId="0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justify" vertical="top" wrapText="1"/>
    </xf>
    <xf numFmtId="0" fontId="57" fillId="0" borderId="0" xfId="0" applyFont="1" applyFill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center" wrapText="1"/>
    </xf>
    <xf numFmtId="9" fontId="56" fillId="0" borderId="10" xfId="57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3" fillId="0" borderId="10" xfId="57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top" wrapText="1"/>
    </xf>
    <xf numFmtId="16" fontId="54" fillId="0" borderId="10" xfId="0" applyNumberFormat="1" applyFont="1" applyBorder="1" applyAlignment="1">
      <alignment horizontal="center" vertical="top" wrapText="1"/>
    </xf>
    <xf numFmtId="14" fontId="54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top" wrapText="1"/>
    </xf>
    <xf numFmtId="0" fontId="5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/>
    </xf>
    <xf numFmtId="0" fontId="59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10" fontId="4" fillId="0" borderId="10" xfId="57" applyNumberFormat="1" applyFont="1" applyFill="1" applyBorder="1" applyAlignment="1">
      <alignment horizontal="center"/>
    </xf>
    <xf numFmtId="9" fontId="4" fillId="0" borderId="10" xfId="57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9" fontId="4" fillId="0" borderId="10" xfId="57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top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/>
    </xf>
    <xf numFmtId="0" fontId="57" fillId="0" borderId="0" xfId="0" applyFont="1" applyBorder="1" applyAlignment="1">
      <alignment horizontal="center" vertical="top" wrapText="1"/>
    </xf>
    <xf numFmtId="0" fontId="57" fillId="0" borderId="0" xfId="0" applyFont="1" applyAlignment="1">
      <alignment horizontal="left"/>
    </xf>
    <xf numFmtId="0" fontId="54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center" wrapText="1"/>
    </xf>
    <xf numFmtId="0" fontId="54" fillId="0" borderId="0" xfId="0" applyFont="1" applyBorder="1" applyAlignment="1">
      <alignment horizontal="left" vertical="top" wrapText="1"/>
    </xf>
    <xf numFmtId="0" fontId="60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justify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/>
    </xf>
    <xf numFmtId="16" fontId="52" fillId="0" borderId="0" xfId="0" applyNumberFormat="1" applyFont="1" applyFill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justify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9" fontId="55" fillId="0" borderId="15" xfId="57" applyFont="1" applyFill="1" applyBorder="1" applyAlignment="1">
      <alignment horizontal="center" vertical="top" wrapText="1"/>
    </xf>
    <xf numFmtId="9" fontId="55" fillId="0" borderId="16" xfId="57" applyFont="1" applyFill="1" applyBorder="1" applyAlignment="1">
      <alignment horizontal="center" vertical="top" wrapText="1"/>
    </xf>
    <xf numFmtId="9" fontId="55" fillId="0" borderId="17" xfId="57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/>
    </xf>
    <xf numFmtId="0" fontId="55" fillId="0" borderId="0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top" wrapText="1"/>
    </xf>
    <xf numFmtId="0" fontId="54" fillId="0" borderId="0" xfId="0" applyFont="1" applyFill="1" applyAlignment="1">
      <alignment vertical="top" wrapText="1"/>
    </xf>
    <xf numFmtId="0" fontId="5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178" fontId="4" fillId="0" borderId="10" xfId="57" applyNumberFormat="1" applyFont="1" applyFill="1" applyBorder="1" applyAlignment="1">
      <alignment horizontal="center" vertical="center" wrapText="1"/>
    </xf>
    <xf numFmtId="9" fontId="54" fillId="0" borderId="10" xfId="57" applyFont="1" applyFill="1" applyBorder="1" applyAlignment="1">
      <alignment horizontal="center" vertical="center" wrapText="1"/>
    </xf>
    <xf numFmtId="178" fontId="54" fillId="0" borderId="10" xfId="57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justify" vertical="top" wrapText="1"/>
    </xf>
    <xf numFmtId="0" fontId="33" fillId="0" borderId="10" xfId="42" applyFont="1" applyFill="1" applyBorder="1" applyAlignment="1" applyProtection="1">
      <alignment horizontal="justify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10</xdr:row>
      <xdr:rowOff>276225</xdr:rowOff>
    </xdr:from>
    <xdr:to>
      <xdr:col>2</xdr:col>
      <xdr:colOff>1276350</xdr:colOff>
      <xdr:row>10</xdr:row>
      <xdr:rowOff>628650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3048000"/>
          <a:ext cx="819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16</xdr:row>
      <xdr:rowOff>57150</xdr:rowOff>
    </xdr:from>
    <xdr:to>
      <xdr:col>2</xdr:col>
      <xdr:colOff>1333500</xdr:colOff>
      <xdr:row>16</xdr:row>
      <xdr:rowOff>390525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4448175"/>
          <a:ext cx="838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22</xdr:row>
      <xdr:rowOff>571500</xdr:rowOff>
    </xdr:from>
    <xdr:to>
      <xdr:col>2</xdr:col>
      <xdr:colOff>1733550</xdr:colOff>
      <xdr:row>22</xdr:row>
      <xdr:rowOff>981075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0" y="6534150"/>
          <a:ext cx="1333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28</xdr:row>
      <xdr:rowOff>180975</xdr:rowOff>
    </xdr:from>
    <xdr:to>
      <xdr:col>2</xdr:col>
      <xdr:colOff>1704975</xdr:colOff>
      <xdr:row>28</xdr:row>
      <xdr:rowOff>561975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38300" y="8543925"/>
          <a:ext cx="1285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6</xdr:row>
      <xdr:rowOff>47625</xdr:rowOff>
    </xdr:from>
    <xdr:to>
      <xdr:col>5</xdr:col>
      <xdr:colOff>285750</xdr:colOff>
      <xdr:row>6</xdr:row>
      <xdr:rowOff>409575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219325"/>
          <a:ext cx="457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6</xdr:row>
      <xdr:rowOff>95250</xdr:rowOff>
    </xdr:from>
    <xdr:to>
      <xdr:col>9</xdr:col>
      <xdr:colOff>142875</xdr:colOff>
      <xdr:row>6</xdr:row>
      <xdr:rowOff>438150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2266950"/>
          <a:ext cx="666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olobov_da@vsmpo-avisma.ru;%20%20%208-34345-6-31-74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65"/>
  <sheetViews>
    <sheetView zoomScalePageLayoutView="0" workbookViewId="0" topLeftCell="A49">
      <selection activeCell="J61" sqref="J61"/>
    </sheetView>
  </sheetViews>
  <sheetFormatPr defaultColWidth="9.140625" defaultRowHeight="15"/>
  <cols>
    <col min="1" max="1" width="9.140625" style="7" customWidth="1"/>
    <col min="2" max="2" width="16.57421875" style="7" customWidth="1"/>
    <col min="3" max="3" width="20.57421875" style="7" customWidth="1"/>
    <col min="4" max="4" width="9.140625" style="7" customWidth="1"/>
    <col min="5" max="5" width="11.00390625" style="7" customWidth="1"/>
    <col min="6" max="6" width="14.140625" style="7" customWidth="1"/>
    <col min="7" max="7" width="11.7109375" style="7" customWidth="1"/>
    <col min="8" max="8" width="11.28125" style="7" customWidth="1"/>
    <col min="9" max="9" width="14.140625" style="7" customWidth="1"/>
    <col min="10" max="10" width="15.28125" style="7" customWidth="1"/>
    <col min="11" max="11" width="13.8515625" style="7" customWidth="1"/>
    <col min="12" max="12" width="14.140625" style="7" customWidth="1"/>
    <col min="13" max="13" width="13.57421875" style="7" customWidth="1"/>
    <col min="14" max="16" width="9.140625" style="7" customWidth="1"/>
    <col min="17" max="17" width="12.00390625" style="7" customWidth="1"/>
    <col min="18" max="19" width="9.140625" style="7" customWidth="1"/>
    <col min="20" max="20" width="11.28125" style="7" customWidth="1"/>
    <col min="21" max="22" width="9.140625" style="7" customWidth="1"/>
    <col min="23" max="23" width="11.28125" style="7" customWidth="1"/>
    <col min="24" max="16384" width="9.140625" style="7" customWidth="1"/>
  </cols>
  <sheetData>
    <row r="2" spans="2:16" ht="39.75" customHeight="1">
      <c r="B2" s="106" t="s">
        <v>223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6"/>
      <c r="N2" s="6"/>
      <c r="O2" s="6"/>
      <c r="P2" s="6"/>
    </row>
    <row r="3" spans="2:13" s="42" customFormat="1" ht="9" customHeight="1">
      <c r="B3" s="43"/>
      <c r="L3" s="104" t="s">
        <v>32</v>
      </c>
      <c r="M3" s="104"/>
    </row>
    <row r="4" spans="12:13" s="42" customFormat="1" ht="9" customHeight="1">
      <c r="L4" s="104" t="s">
        <v>33</v>
      </c>
      <c r="M4" s="104"/>
    </row>
    <row r="5" spans="12:13" s="42" customFormat="1" ht="9" customHeight="1">
      <c r="L5" s="104" t="s">
        <v>34</v>
      </c>
      <c r="M5" s="104"/>
    </row>
    <row r="6" spans="12:13" s="42" customFormat="1" ht="9" customHeight="1">
      <c r="L6" s="104" t="s">
        <v>35</v>
      </c>
      <c r="M6" s="104"/>
    </row>
    <row r="7" spans="12:13" s="42" customFormat="1" ht="9" customHeight="1">
      <c r="L7" s="104" t="s">
        <v>36</v>
      </c>
      <c r="M7" s="104"/>
    </row>
    <row r="9" ht="14.25">
      <c r="B9" s="11"/>
    </row>
    <row r="10" spans="2:12" ht="20.25">
      <c r="B10" s="108" t="s">
        <v>37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2:12" ht="20.25">
      <c r="B11" s="108" t="s">
        <v>238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3" ht="15">
      <c r="B13" s="8" t="s">
        <v>38</v>
      </c>
    </row>
    <row r="15" spans="2:15" ht="48" customHeight="1">
      <c r="B15" s="107" t="s">
        <v>39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5"/>
      <c r="N15" s="15"/>
      <c r="O15" s="15"/>
    </row>
    <row r="16" spans="2:15" ht="12" customHeight="1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15"/>
      <c r="N16" s="15"/>
      <c r="O16" s="15"/>
    </row>
    <row r="17" spans="2:15" s="30" customFormat="1" ht="17.25" customHeight="1">
      <c r="B17" s="126" t="s">
        <v>183</v>
      </c>
      <c r="C17" s="127" t="s">
        <v>184</v>
      </c>
      <c r="D17" s="126">
        <v>2022</v>
      </c>
      <c r="E17" s="126"/>
      <c r="F17" s="126"/>
      <c r="G17" s="126"/>
      <c r="H17" s="128">
        <v>2023</v>
      </c>
      <c r="I17" s="128"/>
      <c r="J17" s="128"/>
      <c r="K17" s="128"/>
      <c r="L17" s="126" t="s">
        <v>187</v>
      </c>
      <c r="M17" s="89"/>
      <c r="N17" s="89"/>
      <c r="O17" s="89"/>
    </row>
    <row r="18" spans="2:15" s="30" customFormat="1" ht="17.25" customHeight="1">
      <c r="B18" s="126"/>
      <c r="C18" s="127"/>
      <c r="D18" s="126" t="s">
        <v>185</v>
      </c>
      <c r="E18" s="126" t="s">
        <v>186</v>
      </c>
      <c r="F18" s="126"/>
      <c r="G18" s="126"/>
      <c r="H18" s="128" t="s">
        <v>185</v>
      </c>
      <c r="I18" s="128" t="s">
        <v>186</v>
      </c>
      <c r="J18" s="128"/>
      <c r="K18" s="128"/>
      <c r="L18" s="126"/>
      <c r="M18" s="89"/>
      <c r="N18" s="89"/>
      <c r="O18" s="89"/>
    </row>
    <row r="19" spans="2:15" s="30" customFormat="1" ht="17.25" customHeight="1">
      <c r="B19" s="126"/>
      <c r="C19" s="127"/>
      <c r="D19" s="126"/>
      <c r="E19" s="129">
        <v>1</v>
      </c>
      <c r="F19" s="129">
        <v>2</v>
      </c>
      <c r="G19" s="129">
        <v>3</v>
      </c>
      <c r="H19" s="128"/>
      <c r="I19" s="130">
        <v>1</v>
      </c>
      <c r="J19" s="130">
        <v>2</v>
      </c>
      <c r="K19" s="130">
        <v>3</v>
      </c>
      <c r="L19" s="129" t="s">
        <v>185</v>
      </c>
      <c r="M19" s="89"/>
      <c r="N19" s="89"/>
      <c r="O19" s="89"/>
    </row>
    <row r="20" spans="2:15" s="30" customFormat="1" ht="20.25" customHeight="1">
      <c r="B20" s="126" t="s">
        <v>188</v>
      </c>
      <c r="C20" s="131" t="s">
        <v>85</v>
      </c>
      <c r="D20" s="28" t="s">
        <v>192</v>
      </c>
      <c r="E20" s="28" t="s">
        <v>192</v>
      </c>
      <c r="F20" s="28" t="s">
        <v>192</v>
      </c>
      <c r="G20" s="28" t="s">
        <v>192</v>
      </c>
      <c r="H20" s="132" t="s">
        <v>192</v>
      </c>
      <c r="I20" s="132" t="s">
        <v>192</v>
      </c>
      <c r="J20" s="132" t="s">
        <v>192</v>
      </c>
      <c r="K20" s="132" t="s">
        <v>192</v>
      </c>
      <c r="L20" s="133">
        <f>(H28-D28)/D28</f>
        <v>-0.034482758620689655</v>
      </c>
      <c r="M20" s="89"/>
      <c r="N20" s="89"/>
      <c r="O20" s="89"/>
    </row>
    <row r="21" spans="2:15" s="30" customFormat="1" ht="20.25" customHeight="1">
      <c r="B21" s="126"/>
      <c r="C21" s="131" t="s">
        <v>190</v>
      </c>
      <c r="D21" s="28" t="s">
        <v>192</v>
      </c>
      <c r="E21" s="28" t="s">
        <v>192</v>
      </c>
      <c r="F21" s="28" t="s">
        <v>192</v>
      </c>
      <c r="G21" s="28" t="s">
        <v>192</v>
      </c>
      <c r="H21" s="132" t="s">
        <v>192</v>
      </c>
      <c r="I21" s="132" t="s">
        <v>192</v>
      </c>
      <c r="J21" s="132" t="s">
        <v>192</v>
      </c>
      <c r="K21" s="132" t="s">
        <v>192</v>
      </c>
      <c r="L21" s="134"/>
      <c r="M21" s="89"/>
      <c r="N21" s="89"/>
      <c r="O21" s="89"/>
    </row>
    <row r="22" spans="2:15" s="30" customFormat="1" ht="20.25" customHeight="1">
      <c r="B22" s="126"/>
      <c r="C22" s="131" t="s">
        <v>191</v>
      </c>
      <c r="D22" s="28" t="s">
        <v>192</v>
      </c>
      <c r="E22" s="28">
        <v>4</v>
      </c>
      <c r="F22" s="28">
        <v>8</v>
      </c>
      <c r="G22" s="28">
        <v>11</v>
      </c>
      <c r="H22" s="132" t="s">
        <v>192</v>
      </c>
      <c r="I22" s="132">
        <v>4</v>
      </c>
      <c r="J22" s="132">
        <v>8</v>
      </c>
      <c r="K22" s="132">
        <v>11</v>
      </c>
      <c r="L22" s="134"/>
      <c r="M22" s="89"/>
      <c r="N22" s="89"/>
      <c r="O22" s="89"/>
    </row>
    <row r="23" spans="2:15" s="30" customFormat="1" ht="20.25" customHeight="1">
      <c r="B23" s="126"/>
      <c r="C23" s="131" t="s">
        <v>88</v>
      </c>
      <c r="D23" s="28" t="s">
        <v>192</v>
      </c>
      <c r="E23" s="28" t="s">
        <v>192</v>
      </c>
      <c r="F23" s="28">
        <v>3</v>
      </c>
      <c r="G23" s="28">
        <v>21</v>
      </c>
      <c r="H23" s="132" t="s">
        <v>192</v>
      </c>
      <c r="I23" s="132" t="s">
        <v>192</v>
      </c>
      <c r="J23" s="132">
        <v>3</v>
      </c>
      <c r="K23" s="132">
        <f>21-2</f>
        <v>19</v>
      </c>
      <c r="L23" s="134"/>
      <c r="M23" s="89"/>
      <c r="N23" s="89"/>
      <c r="O23" s="89"/>
    </row>
    <row r="24" spans="2:15" s="30" customFormat="1" ht="20.25" customHeight="1">
      <c r="B24" s="126" t="s">
        <v>189</v>
      </c>
      <c r="C24" s="131" t="s">
        <v>85</v>
      </c>
      <c r="D24" s="28" t="s">
        <v>192</v>
      </c>
      <c r="E24" s="28" t="s">
        <v>192</v>
      </c>
      <c r="F24" s="28" t="s">
        <v>192</v>
      </c>
      <c r="G24" s="28" t="s">
        <v>192</v>
      </c>
      <c r="H24" s="132" t="s">
        <v>192</v>
      </c>
      <c r="I24" s="132" t="s">
        <v>192</v>
      </c>
      <c r="J24" s="132" t="s">
        <v>192</v>
      </c>
      <c r="K24" s="132" t="s">
        <v>192</v>
      </c>
      <c r="L24" s="134"/>
      <c r="M24" s="89"/>
      <c r="N24" s="89"/>
      <c r="O24" s="89"/>
    </row>
    <row r="25" spans="2:15" s="30" customFormat="1" ht="20.25" customHeight="1">
      <c r="B25" s="126"/>
      <c r="C25" s="131" t="s">
        <v>190</v>
      </c>
      <c r="D25" s="28" t="s">
        <v>192</v>
      </c>
      <c r="E25" s="28" t="s">
        <v>192</v>
      </c>
      <c r="F25" s="28" t="s">
        <v>192</v>
      </c>
      <c r="G25" s="28" t="s">
        <v>192</v>
      </c>
      <c r="H25" s="132" t="s">
        <v>192</v>
      </c>
      <c r="I25" s="132" t="s">
        <v>192</v>
      </c>
      <c r="J25" s="132" t="s">
        <v>192</v>
      </c>
      <c r="K25" s="132" t="s">
        <v>192</v>
      </c>
      <c r="L25" s="134"/>
      <c r="M25" s="89"/>
      <c r="N25" s="89"/>
      <c r="O25" s="89"/>
    </row>
    <row r="26" spans="2:15" s="30" customFormat="1" ht="20.25" customHeight="1">
      <c r="B26" s="126"/>
      <c r="C26" s="131" t="s">
        <v>191</v>
      </c>
      <c r="D26" s="28" t="s">
        <v>192</v>
      </c>
      <c r="E26" s="28" t="s">
        <v>192</v>
      </c>
      <c r="F26" s="28" t="s">
        <v>192</v>
      </c>
      <c r="G26" s="28">
        <v>3</v>
      </c>
      <c r="H26" s="132" t="s">
        <v>192</v>
      </c>
      <c r="I26" s="132" t="s">
        <v>192</v>
      </c>
      <c r="J26" s="132" t="s">
        <v>192</v>
      </c>
      <c r="K26" s="132">
        <v>3</v>
      </c>
      <c r="L26" s="134"/>
      <c r="M26" s="89"/>
      <c r="N26" s="89"/>
      <c r="O26" s="89"/>
    </row>
    <row r="27" spans="2:15" s="30" customFormat="1" ht="20.25" customHeight="1">
      <c r="B27" s="126"/>
      <c r="C27" s="131" t="s">
        <v>88</v>
      </c>
      <c r="D27" s="28" t="s">
        <v>192</v>
      </c>
      <c r="E27" s="28" t="s">
        <v>192</v>
      </c>
      <c r="F27" s="28">
        <v>3</v>
      </c>
      <c r="G27" s="28">
        <v>5</v>
      </c>
      <c r="H27" s="132" t="s">
        <v>192</v>
      </c>
      <c r="I27" s="132" t="s">
        <v>192</v>
      </c>
      <c r="J27" s="132">
        <v>3</v>
      </c>
      <c r="K27" s="132">
        <v>5</v>
      </c>
      <c r="L27" s="135"/>
      <c r="M27" s="89"/>
      <c r="N27" s="89"/>
      <c r="O27" s="89"/>
    </row>
    <row r="28" spans="2:15" s="30" customFormat="1" ht="16.5" customHeight="1">
      <c r="B28" s="129" t="s">
        <v>103</v>
      </c>
      <c r="C28" s="136"/>
      <c r="D28" s="126">
        <f>E22+F22+G22+F23+G23+G26+G27+F27</f>
        <v>58</v>
      </c>
      <c r="E28" s="126"/>
      <c r="F28" s="126"/>
      <c r="G28" s="126"/>
      <c r="H28" s="128">
        <f>I22+J22+J23+K22+K23+K26+K27+J27</f>
        <v>56</v>
      </c>
      <c r="I28" s="128"/>
      <c r="J28" s="128"/>
      <c r="K28" s="128"/>
      <c r="L28" s="129"/>
      <c r="M28" s="89"/>
      <c r="N28" s="89"/>
      <c r="O28" s="89"/>
    </row>
    <row r="29" spans="2:15" s="30" customFormat="1" ht="16.5" customHeight="1"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89"/>
      <c r="N29" s="89"/>
      <c r="O29" s="89"/>
    </row>
    <row r="30" spans="2:15" ht="60.75" customHeight="1">
      <c r="B30" s="107" t="s">
        <v>40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5"/>
      <c r="N30" s="15"/>
      <c r="O30" s="15"/>
    </row>
    <row r="31" spans="2:15" ht="21.75" customHeight="1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15"/>
      <c r="N31" s="15"/>
      <c r="O31" s="15"/>
    </row>
    <row r="32" spans="2:15" ht="33.75" customHeight="1">
      <c r="B32" s="99" t="s">
        <v>193</v>
      </c>
      <c r="C32" s="99" t="s">
        <v>183</v>
      </c>
      <c r="D32" s="92" t="s">
        <v>200</v>
      </c>
      <c r="E32" s="92"/>
      <c r="F32" s="92"/>
      <c r="G32" s="92" t="s">
        <v>199</v>
      </c>
      <c r="H32" s="92"/>
      <c r="I32" s="92"/>
      <c r="J32" s="92" t="s">
        <v>201</v>
      </c>
      <c r="K32" s="92"/>
      <c r="L32" s="92"/>
      <c r="M32" s="14"/>
      <c r="N32" s="14"/>
      <c r="O32" s="14"/>
    </row>
    <row r="33" spans="2:15" ht="33.75" customHeight="1">
      <c r="B33" s="101"/>
      <c r="C33" s="101"/>
      <c r="D33" s="78">
        <v>2022</v>
      </c>
      <c r="E33" s="78">
        <v>2023</v>
      </c>
      <c r="F33" s="78" t="s">
        <v>194</v>
      </c>
      <c r="G33" s="78">
        <v>2022</v>
      </c>
      <c r="H33" s="78">
        <v>2023</v>
      </c>
      <c r="I33" s="78" t="s">
        <v>194</v>
      </c>
      <c r="J33" s="78">
        <v>2022</v>
      </c>
      <c r="K33" s="78">
        <v>2023</v>
      </c>
      <c r="L33" s="78" t="s">
        <v>194</v>
      </c>
      <c r="M33" s="14"/>
      <c r="N33" s="14"/>
      <c r="O33" s="14"/>
    </row>
    <row r="34" spans="2:15" s="30" customFormat="1" ht="36" customHeight="1">
      <c r="B34" s="87">
        <v>1</v>
      </c>
      <c r="C34" s="28" t="s">
        <v>188</v>
      </c>
      <c r="D34" s="81">
        <v>47</v>
      </c>
      <c r="E34" s="81">
        <v>45</v>
      </c>
      <c r="F34" s="88">
        <f>(E34-D34)/D34</f>
        <v>-0.0425531914893617</v>
      </c>
      <c r="G34" s="81">
        <v>47</v>
      </c>
      <c r="H34" s="81">
        <v>45</v>
      </c>
      <c r="I34" s="88">
        <f>(H34-G34)/G34</f>
        <v>-0.0425531914893617</v>
      </c>
      <c r="J34" s="81">
        <v>26</v>
      </c>
      <c r="K34" s="81">
        <v>26</v>
      </c>
      <c r="L34" s="88">
        <f>(K34-J34)/J34</f>
        <v>0</v>
      </c>
      <c r="M34" s="89"/>
      <c r="N34" s="89"/>
      <c r="O34" s="89"/>
    </row>
    <row r="35" spans="2:15" s="30" customFormat="1" ht="64.5" customHeight="1">
      <c r="B35" s="87">
        <v>2</v>
      </c>
      <c r="C35" s="28" t="s">
        <v>195</v>
      </c>
      <c r="D35" s="81">
        <v>4</v>
      </c>
      <c r="E35" s="81">
        <v>4</v>
      </c>
      <c r="F35" s="88">
        <f>(E35-D35)/D35</f>
        <v>0</v>
      </c>
      <c r="G35" s="81">
        <v>4</v>
      </c>
      <c r="H35" s="81">
        <v>4</v>
      </c>
      <c r="I35" s="88">
        <f>(H35-G35)/G35</f>
        <v>0</v>
      </c>
      <c r="J35" s="81" t="s">
        <v>192</v>
      </c>
      <c r="K35" s="81" t="s">
        <v>192</v>
      </c>
      <c r="L35" s="81" t="s">
        <v>192</v>
      </c>
      <c r="M35" s="89"/>
      <c r="N35" s="89"/>
      <c r="O35" s="89"/>
    </row>
    <row r="36" spans="2:15" s="30" customFormat="1" ht="89.25" customHeight="1">
      <c r="B36" s="87">
        <v>3</v>
      </c>
      <c r="C36" s="28" t="s">
        <v>196</v>
      </c>
      <c r="D36" s="81">
        <v>7</v>
      </c>
      <c r="E36" s="81">
        <v>7</v>
      </c>
      <c r="F36" s="88">
        <f>(E36-D36)/D36</f>
        <v>0</v>
      </c>
      <c r="G36" s="81">
        <v>7</v>
      </c>
      <c r="H36" s="81">
        <v>7</v>
      </c>
      <c r="I36" s="88">
        <f>(H36-G36)/G36</f>
        <v>0</v>
      </c>
      <c r="J36" s="81">
        <v>4</v>
      </c>
      <c r="K36" s="81">
        <v>4</v>
      </c>
      <c r="L36" s="88">
        <f>(K36-J36)/J36</f>
        <v>0</v>
      </c>
      <c r="M36" s="89"/>
      <c r="N36" s="89"/>
      <c r="O36" s="89"/>
    </row>
    <row r="37" spans="2:15" s="30" customFormat="1" ht="89.25" customHeight="1">
      <c r="B37" s="87">
        <v>4</v>
      </c>
      <c r="C37" s="28" t="s">
        <v>197</v>
      </c>
      <c r="D37" s="48" t="s">
        <v>192</v>
      </c>
      <c r="E37" s="48" t="s">
        <v>192</v>
      </c>
      <c r="F37" s="48" t="s">
        <v>192</v>
      </c>
      <c r="G37" s="48" t="s">
        <v>192</v>
      </c>
      <c r="H37" s="48" t="s">
        <v>192</v>
      </c>
      <c r="I37" s="48" t="s">
        <v>192</v>
      </c>
      <c r="J37" s="48" t="s">
        <v>192</v>
      </c>
      <c r="K37" s="48" t="s">
        <v>192</v>
      </c>
      <c r="L37" s="48" t="s">
        <v>192</v>
      </c>
      <c r="M37" s="89"/>
      <c r="N37" s="89"/>
      <c r="O37" s="89"/>
    </row>
    <row r="38" spans="2:15" s="30" customFormat="1" ht="60" customHeight="1">
      <c r="B38" s="87">
        <v>5</v>
      </c>
      <c r="C38" s="28" t="s">
        <v>198</v>
      </c>
      <c r="D38" s="48" t="s">
        <v>192</v>
      </c>
      <c r="E38" s="48" t="s">
        <v>192</v>
      </c>
      <c r="F38" s="48" t="s">
        <v>192</v>
      </c>
      <c r="G38" s="48" t="s">
        <v>192</v>
      </c>
      <c r="H38" s="48" t="s">
        <v>192</v>
      </c>
      <c r="I38" s="48" t="s">
        <v>192</v>
      </c>
      <c r="J38" s="48" t="s">
        <v>192</v>
      </c>
      <c r="K38" s="48" t="s">
        <v>192</v>
      </c>
      <c r="L38" s="48" t="s">
        <v>192</v>
      </c>
      <c r="M38" s="89"/>
      <c r="N38" s="89"/>
      <c r="O38" s="89"/>
    </row>
    <row r="39" spans="2:15" s="30" customFormat="1" ht="12.75" customHeight="1">
      <c r="B39" s="138"/>
      <c r="C39" s="139"/>
      <c r="D39" s="139"/>
      <c r="E39" s="140"/>
      <c r="F39" s="140"/>
      <c r="G39" s="140"/>
      <c r="H39" s="140"/>
      <c r="I39" s="140"/>
      <c r="J39" s="140"/>
      <c r="K39" s="140"/>
      <c r="L39" s="140"/>
      <c r="M39" s="89"/>
      <c r="N39" s="89"/>
      <c r="O39" s="89"/>
    </row>
    <row r="40" spans="2:15" s="30" customFormat="1" ht="58.5" customHeight="1">
      <c r="B40" s="141" t="s">
        <v>41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2"/>
      <c r="N40" s="142"/>
      <c r="O40" s="142"/>
    </row>
    <row r="41" spans="2:15" ht="18" customHeight="1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15"/>
      <c r="N41" s="15"/>
      <c r="O41" s="15"/>
    </row>
    <row r="42" spans="2:13" ht="26.25" customHeight="1">
      <c r="B42" s="99" t="s">
        <v>202</v>
      </c>
      <c r="C42" s="96" t="s">
        <v>229</v>
      </c>
      <c r="D42" s="97"/>
      <c r="E42" s="97"/>
      <c r="F42" s="97"/>
      <c r="G42" s="97"/>
      <c r="H42" s="98"/>
      <c r="I42" s="14"/>
      <c r="J42" s="92" t="s">
        <v>230</v>
      </c>
      <c r="K42" s="92"/>
      <c r="L42" s="92"/>
      <c r="M42" s="92"/>
    </row>
    <row r="43" spans="2:13" s="30" customFormat="1" ht="35.25" customHeight="1">
      <c r="B43" s="100"/>
      <c r="C43" s="143">
        <v>2022</v>
      </c>
      <c r="D43" s="143"/>
      <c r="E43" s="144">
        <v>2023</v>
      </c>
      <c r="F43" s="144"/>
      <c r="G43" s="145" t="s">
        <v>194</v>
      </c>
      <c r="H43" s="146"/>
      <c r="I43" s="89"/>
      <c r="J43" s="87" t="s">
        <v>202</v>
      </c>
      <c r="K43" s="147">
        <v>2022</v>
      </c>
      <c r="L43" s="147">
        <v>2023</v>
      </c>
      <c r="M43" s="147" t="s">
        <v>194</v>
      </c>
    </row>
    <row r="44" spans="2:13" s="30" customFormat="1" ht="30" customHeight="1">
      <c r="B44" s="101"/>
      <c r="C44" s="48" t="s">
        <v>203</v>
      </c>
      <c r="D44" s="48" t="s">
        <v>204</v>
      </c>
      <c r="E44" s="81" t="s">
        <v>203</v>
      </c>
      <c r="F44" s="81" t="s">
        <v>204</v>
      </c>
      <c r="G44" s="48" t="s">
        <v>124</v>
      </c>
      <c r="H44" s="48" t="s">
        <v>125</v>
      </c>
      <c r="I44" s="89"/>
      <c r="J44" s="129" t="s">
        <v>225</v>
      </c>
      <c r="K44" s="81">
        <v>4</v>
      </c>
      <c r="L44" s="81">
        <v>4</v>
      </c>
      <c r="M44" s="88">
        <f>(L44-K44)/K44</f>
        <v>0</v>
      </c>
    </row>
    <row r="45" spans="2:13" s="30" customFormat="1" ht="30" customHeight="1">
      <c r="B45" s="129" t="s">
        <v>85</v>
      </c>
      <c r="C45" s="131" t="s">
        <v>192</v>
      </c>
      <c r="D45" s="131" t="s">
        <v>192</v>
      </c>
      <c r="E45" s="148" t="s">
        <v>192</v>
      </c>
      <c r="F45" s="148" t="s">
        <v>192</v>
      </c>
      <c r="G45" s="28"/>
      <c r="H45" s="28"/>
      <c r="I45" s="89"/>
      <c r="J45" s="129" t="s">
        <v>190</v>
      </c>
      <c r="K45" s="81" t="s">
        <v>192</v>
      </c>
      <c r="L45" s="81" t="s">
        <v>192</v>
      </c>
      <c r="M45" s="81" t="s">
        <v>192</v>
      </c>
    </row>
    <row r="46" spans="2:13" s="30" customFormat="1" ht="30" customHeight="1">
      <c r="B46" s="129" t="s">
        <v>190</v>
      </c>
      <c r="C46" s="131" t="s">
        <v>192</v>
      </c>
      <c r="D46" s="131" t="s">
        <v>192</v>
      </c>
      <c r="E46" s="148" t="s">
        <v>192</v>
      </c>
      <c r="F46" s="148" t="s">
        <v>192</v>
      </c>
      <c r="G46" s="28"/>
      <c r="H46" s="28"/>
      <c r="I46" s="89"/>
      <c r="J46" s="129" t="s">
        <v>226</v>
      </c>
      <c r="K46" s="81">
        <v>35</v>
      </c>
      <c r="L46" s="81">
        <v>35</v>
      </c>
      <c r="M46" s="149">
        <f>(L46-K46)/K46</f>
        <v>0</v>
      </c>
    </row>
    <row r="47" spans="2:13" s="30" customFormat="1" ht="30.75" customHeight="1">
      <c r="B47" s="129" t="s">
        <v>191</v>
      </c>
      <c r="C47" s="48">
        <v>104.116</v>
      </c>
      <c r="D47" s="48">
        <v>4.214</v>
      </c>
      <c r="E47" s="81">
        <v>104.116</v>
      </c>
      <c r="F47" s="81">
        <v>4.214</v>
      </c>
      <c r="G47" s="150">
        <f>(E47-C47)/C47</f>
        <v>0</v>
      </c>
      <c r="H47" s="150">
        <f>(F47-D47)/D47</f>
        <v>0</v>
      </c>
      <c r="I47" s="89"/>
      <c r="J47" s="129" t="s">
        <v>88</v>
      </c>
      <c r="K47" s="81" t="s">
        <v>192</v>
      </c>
      <c r="L47" s="81" t="s">
        <v>192</v>
      </c>
      <c r="M47" s="81" t="s">
        <v>192</v>
      </c>
    </row>
    <row r="48" spans="2:15" s="30" customFormat="1" ht="30.75" customHeight="1">
      <c r="B48" s="129" t="s">
        <v>88</v>
      </c>
      <c r="C48" s="48">
        <v>3.702</v>
      </c>
      <c r="D48" s="48">
        <v>1.714</v>
      </c>
      <c r="E48" s="81">
        <v>3.702</v>
      </c>
      <c r="F48" s="81">
        <v>1.714</v>
      </c>
      <c r="G48" s="150">
        <f>(E48-C48)/C48</f>
        <v>0</v>
      </c>
      <c r="H48" s="150">
        <f>(F48-D48)/D48</f>
        <v>0</v>
      </c>
      <c r="I48" s="89"/>
      <c r="J48" s="89"/>
      <c r="K48" s="89"/>
      <c r="L48" s="89"/>
      <c r="M48" s="89"/>
      <c r="N48" s="89"/>
      <c r="O48" s="89"/>
    </row>
    <row r="49" spans="9:15" s="30" customFormat="1" ht="25.5" customHeight="1">
      <c r="I49" s="89"/>
      <c r="J49" s="89"/>
      <c r="K49" s="89"/>
      <c r="L49" s="89"/>
      <c r="M49" s="89"/>
      <c r="N49" s="89"/>
      <c r="O49" s="89"/>
    </row>
    <row r="50" spans="2:15" ht="25.5" customHeight="1">
      <c r="B50" s="103"/>
      <c r="C50" s="103"/>
      <c r="D50" s="103"/>
      <c r="E50" s="103"/>
      <c r="F50" s="103"/>
      <c r="G50" s="103"/>
      <c r="H50" s="103"/>
      <c r="I50" s="27"/>
      <c r="J50" s="27"/>
      <c r="K50" s="27"/>
      <c r="L50" s="27"/>
      <c r="M50" s="27"/>
      <c r="N50" s="27"/>
      <c r="O50" s="27"/>
    </row>
    <row r="51" spans="2:11" ht="25.5" customHeight="1">
      <c r="B51" s="45" t="s">
        <v>227</v>
      </c>
      <c r="C51" s="96" t="s">
        <v>220</v>
      </c>
      <c r="D51" s="97"/>
      <c r="E51" s="98"/>
      <c r="F51" s="96" t="s">
        <v>221</v>
      </c>
      <c r="G51" s="97"/>
      <c r="H51" s="98"/>
      <c r="I51" s="95" t="s">
        <v>222</v>
      </c>
      <c r="J51" s="95"/>
      <c r="K51" s="95"/>
    </row>
    <row r="52" spans="2:11" ht="33.75" customHeight="1">
      <c r="B52" s="45" t="s">
        <v>202</v>
      </c>
      <c r="C52" s="74">
        <v>2022</v>
      </c>
      <c r="D52" s="80">
        <v>2023</v>
      </c>
      <c r="E52" s="40" t="s">
        <v>194</v>
      </c>
      <c r="F52" s="80">
        <v>2022</v>
      </c>
      <c r="G52" s="80">
        <v>2023</v>
      </c>
      <c r="H52" s="40" t="s">
        <v>194</v>
      </c>
      <c r="I52" s="80">
        <v>2022</v>
      </c>
      <c r="J52" s="80">
        <v>2023</v>
      </c>
      <c r="K52" s="80" t="s">
        <v>194</v>
      </c>
    </row>
    <row r="53" spans="2:11" ht="28.5" customHeight="1">
      <c r="B53" s="40" t="s">
        <v>240</v>
      </c>
      <c r="C53" s="47" t="s">
        <v>192</v>
      </c>
      <c r="D53" s="79" t="s">
        <v>192</v>
      </c>
      <c r="E53" s="47" t="s">
        <v>192</v>
      </c>
      <c r="F53" s="79" t="s">
        <v>192</v>
      </c>
      <c r="G53" s="79" t="s">
        <v>192</v>
      </c>
      <c r="H53" s="47" t="s">
        <v>192</v>
      </c>
      <c r="I53" s="79" t="s">
        <v>192</v>
      </c>
      <c r="J53" s="79" t="s">
        <v>192</v>
      </c>
      <c r="K53" s="79" t="s">
        <v>192</v>
      </c>
    </row>
    <row r="54" spans="2:11" ht="25.5" customHeight="1">
      <c r="B54" s="40" t="s">
        <v>190</v>
      </c>
      <c r="C54" s="47" t="s">
        <v>192</v>
      </c>
      <c r="D54" s="79" t="s">
        <v>192</v>
      </c>
      <c r="E54" s="47" t="s">
        <v>192</v>
      </c>
      <c r="F54" s="81" t="s">
        <v>192</v>
      </c>
      <c r="G54" s="81" t="s">
        <v>192</v>
      </c>
      <c r="H54" s="47" t="s">
        <v>192</v>
      </c>
      <c r="I54" s="79" t="s">
        <v>192</v>
      </c>
      <c r="J54" s="79" t="s">
        <v>192</v>
      </c>
      <c r="K54" s="79" t="s">
        <v>192</v>
      </c>
    </row>
    <row r="55" spans="2:11" s="30" customFormat="1" ht="28.5" customHeight="1">
      <c r="B55" s="131" t="s">
        <v>226</v>
      </c>
      <c r="C55" s="48">
        <v>1</v>
      </c>
      <c r="D55" s="81">
        <v>1</v>
      </c>
      <c r="E55" s="151">
        <f>(D55-C55)/C55</f>
        <v>0</v>
      </c>
      <c r="F55" s="81">
        <v>129</v>
      </c>
      <c r="G55" s="81">
        <v>129</v>
      </c>
      <c r="H55" s="151">
        <f>(G55-F55)/F55</f>
        <v>0</v>
      </c>
      <c r="I55" s="81">
        <v>74</v>
      </c>
      <c r="J55" s="81">
        <v>74</v>
      </c>
      <c r="K55" s="149">
        <f>(J55-I55)/I55</f>
        <v>0</v>
      </c>
    </row>
    <row r="56" spans="2:11" s="30" customFormat="1" ht="25.5" customHeight="1">
      <c r="B56" s="131" t="s">
        <v>88</v>
      </c>
      <c r="C56" s="48" t="s">
        <v>192</v>
      </c>
      <c r="D56" s="81" t="s">
        <v>192</v>
      </c>
      <c r="E56" s="48" t="s">
        <v>192</v>
      </c>
      <c r="F56" s="48"/>
      <c r="G56" s="77"/>
      <c r="H56" s="48" t="s">
        <v>192</v>
      </c>
      <c r="I56" s="48" t="s">
        <v>192</v>
      </c>
      <c r="J56" s="77" t="s">
        <v>192</v>
      </c>
      <c r="K56" s="48" t="s">
        <v>192</v>
      </c>
    </row>
    <row r="57" spans="2:15" s="30" customFormat="1" ht="15" customHeight="1">
      <c r="B57" s="65"/>
      <c r="C57" s="65"/>
      <c r="D57" s="65"/>
      <c r="E57" s="65"/>
      <c r="F57" s="65"/>
      <c r="G57" s="65"/>
      <c r="H57" s="65"/>
      <c r="I57" s="89"/>
      <c r="J57" s="89"/>
      <c r="K57" s="89"/>
      <c r="L57" s="89"/>
      <c r="M57" s="89"/>
      <c r="N57" s="89"/>
      <c r="O57" s="89"/>
    </row>
    <row r="58" spans="2:15" s="30" customFormat="1" ht="51" customHeight="1">
      <c r="B58" s="141" t="s">
        <v>42</v>
      </c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2"/>
      <c r="N58" s="142"/>
      <c r="O58" s="142"/>
    </row>
    <row r="59" spans="2:15" s="30" customFormat="1" ht="24" customHeight="1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142"/>
      <c r="N59" s="142"/>
      <c r="O59" s="142"/>
    </row>
    <row r="60" spans="2:6" s="30" customFormat="1" ht="15">
      <c r="B60" s="102" t="s">
        <v>228</v>
      </c>
      <c r="C60" s="102"/>
      <c r="D60" s="84">
        <v>2022</v>
      </c>
      <c r="E60" s="84">
        <v>2023</v>
      </c>
      <c r="F60" s="84" t="s">
        <v>208</v>
      </c>
    </row>
    <row r="61" spans="2:6" s="30" customFormat="1" ht="22.5" customHeight="1">
      <c r="B61" s="93" t="s">
        <v>205</v>
      </c>
      <c r="C61" s="93"/>
      <c r="D61" s="82">
        <v>0.550675675675676</v>
      </c>
      <c r="E61" s="82">
        <v>0.56</v>
      </c>
      <c r="F61" s="85">
        <f>(E61-D61)/D61</f>
        <v>0.016932515337422828</v>
      </c>
    </row>
    <row r="62" spans="2:6" s="30" customFormat="1" ht="34.5" customHeight="1">
      <c r="B62" s="93" t="s">
        <v>239</v>
      </c>
      <c r="C62" s="93"/>
      <c r="D62" s="82">
        <v>0.58</v>
      </c>
      <c r="E62" s="82">
        <v>0.6</v>
      </c>
      <c r="F62" s="85">
        <f>(E62-D62)/D62</f>
        <v>0.03448275862068969</v>
      </c>
    </row>
    <row r="63" spans="2:6" s="30" customFormat="1" ht="22.5" customHeight="1">
      <c r="B63" s="94" t="s">
        <v>207</v>
      </c>
      <c r="C63" s="94"/>
      <c r="D63" s="82">
        <v>0.76</v>
      </c>
      <c r="E63" s="82">
        <v>0.775</v>
      </c>
      <c r="F63" s="85">
        <f>(E63-D63)/D63</f>
        <v>0.019736842105263174</v>
      </c>
    </row>
    <row r="64" spans="2:6" s="30" customFormat="1" ht="22.5" customHeight="1">
      <c r="B64" s="94" t="s">
        <v>206</v>
      </c>
      <c r="C64" s="94"/>
      <c r="D64" s="86">
        <v>0.51</v>
      </c>
      <c r="E64" s="86">
        <v>0.56</v>
      </c>
      <c r="F64" s="85">
        <f>(E64-D64)/D64</f>
        <v>0.09803921568627459</v>
      </c>
    </row>
    <row r="65" s="30" customFormat="1" ht="14.25">
      <c r="B65" s="29"/>
    </row>
  </sheetData>
  <sheetProtection/>
  <mergeCells count="46">
    <mergeCell ref="B2:L2"/>
    <mergeCell ref="B15:L15"/>
    <mergeCell ref="B30:L30"/>
    <mergeCell ref="B32:B33"/>
    <mergeCell ref="C32:C33"/>
    <mergeCell ref="B40:L40"/>
    <mergeCell ref="B10:L10"/>
    <mergeCell ref="H18:H19"/>
    <mergeCell ref="B11:L11"/>
    <mergeCell ref="L3:M3"/>
    <mergeCell ref="L4:M4"/>
    <mergeCell ref="L5:M5"/>
    <mergeCell ref="L6:M6"/>
    <mergeCell ref="L7:M7"/>
    <mergeCell ref="B20:B23"/>
    <mergeCell ref="B24:B27"/>
    <mergeCell ref="D17:G17"/>
    <mergeCell ref="C17:C19"/>
    <mergeCell ref="B17:B19"/>
    <mergeCell ref="D18:D19"/>
    <mergeCell ref="I18:K18"/>
    <mergeCell ref="L17:L18"/>
    <mergeCell ref="J42:M42"/>
    <mergeCell ref="E18:G18"/>
    <mergeCell ref="H17:K17"/>
    <mergeCell ref="L20:L27"/>
    <mergeCell ref="H28:K28"/>
    <mergeCell ref="D32:F32"/>
    <mergeCell ref="G32:I32"/>
    <mergeCell ref="D28:G28"/>
    <mergeCell ref="B64:C64"/>
    <mergeCell ref="C42:H42"/>
    <mergeCell ref="B60:C60"/>
    <mergeCell ref="B50:H50"/>
    <mergeCell ref="G43:H43"/>
    <mergeCell ref="C43:D43"/>
    <mergeCell ref="E43:F43"/>
    <mergeCell ref="C51:E51"/>
    <mergeCell ref="B58:L58"/>
    <mergeCell ref="J32:L32"/>
    <mergeCell ref="B61:C61"/>
    <mergeCell ref="B62:C62"/>
    <mergeCell ref="B63:C63"/>
    <mergeCell ref="I51:K51"/>
    <mergeCell ref="F51:H51"/>
    <mergeCell ref="B42:B4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U45"/>
  <sheetViews>
    <sheetView zoomScale="87" zoomScaleNormal="87" zoomScalePageLayoutView="0" workbookViewId="0" topLeftCell="A28">
      <selection activeCell="J11" sqref="J11"/>
    </sheetView>
  </sheetViews>
  <sheetFormatPr defaultColWidth="9.140625" defaultRowHeight="15"/>
  <cols>
    <col min="3" max="3" width="55.421875" style="0" customWidth="1"/>
    <col min="4" max="5" width="12.140625" style="0" customWidth="1"/>
    <col min="6" max="6" width="14.28125" style="0" customWidth="1"/>
    <col min="7" max="7" width="12.140625" style="0" customWidth="1"/>
    <col min="20" max="20" width="26.00390625" style="0" customWidth="1"/>
    <col min="21" max="21" width="25.00390625" style="0" customWidth="1"/>
  </cols>
  <sheetData>
    <row r="2" s="7" customFormat="1" ht="14.25"/>
    <row r="3" spans="2:6" s="7" customFormat="1" ht="15">
      <c r="B3" s="112" t="s">
        <v>235</v>
      </c>
      <c r="C3" s="112"/>
      <c r="D3" s="112"/>
      <c r="E3" s="112"/>
      <c r="F3" s="112"/>
    </row>
    <row r="4" s="7" customFormat="1" ht="15">
      <c r="B4" s="1"/>
    </row>
    <row r="5" spans="2:15" s="13" customFormat="1" ht="39" customHeight="1">
      <c r="B5" s="107" t="s">
        <v>44</v>
      </c>
      <c r="C5" s="107"/>
      <c r="D5" s="107"/>
      <c r="E5" s="107"/>
      <c r="F5" s="107"/>
      <c r="G5" s="10"/>
      <c r="H5" s="10"/>
      <c r="I5" s="10"/>
      <c r="J5" s="10"/>
      <c r="K5" s="10"/>
      <c r="L5" s="10"/>
      <c r="M5" s="10"/>
      <c r="N5" s="10"/>
      <c r="O5" s="10"/>
    </row>
    <row r="6" spans="2:15" ht="15">
      <c r="B6" s="4"/>
      <c r="C6" s="4"/>
      <c r="D6" s="50"/>
      <c r="E6" s="50"/>
      <c r="F6" s="50"/>
      <c r="G6" s="3"/>
      <c r="H6" s="3"/>
      <c r="I6" s="3"/>
      <c r="J6" s="3"/>
      <c r="K6" s="3"/>
      <c r="L6" s="3"/>
      <c r="M6" s="3"/>
      <c r="N6" s="3"/>
      <c r="O6" s="3"/>
    </row>
    <row r="7" spans="2:6" ht="30" customHeight="1">
      <c r="B7" s="109" t="s">
        <v>1</v>
      </c>
      <c r="C7" s="109" t="s">
        <v>45</v>
      </c>
      <c r="D7" s="109" t="s">
        <v>46</v>
      </c>
      <c r="E7" s="109"/>
      <c r="F7" s="109"/>
    </row>
    <row r="8" spans="2:6" ht="45">
      <c r="B8" s="109"/>
      <c r="C8" s="109"/>
      <c r="D8" s="55" t="s">
        <v>47</v>
      </c>
      <c r="E8" s="55" t="s">
        <v>48</v>
      </c>
      <c r="F8" s="55" t="s">
        <v>49</v>
      </c>
    </row>
    <row r="9" spans="2:6" ht="15">
      <c r="B9" s="55">
        <v>1</v>
      </c>
      <c r="C9" s="55">
        <v>2</v>
      </c>
      <c r="D9" s="55">
        <v>3</v>
      </c>
      <c r="E9" s="55">
        <v>4</v>
      </c>
      <c r="F9" s="55">
        <v>5</v>
      </c>
    </row>
    <row r="10" spans="2:6" ht="15">
      <c r="B10" s="109">
        <v>1</v>
      </c>
      <c r="C10" s="110" t="s">
        <v>50</v>
      </c>
      <c r="D10" s="109"/>
      <c r="E10" s="109"/>
      <c r="F10" s="109"/>
    </row>
    <row r="11" spans="2:6" ht="52.5" customHeight="1">
      <c r="B11" s="109"/>
      <c r="C11" s="110"/>
      <c r="D11" s="109"/>
      <c r="E11" s="109"/>
      <c r="F11" s="109"/>
    </row>
    <row r="12" spans="2:6" ht="15">
      <c r="B12" s="56" t="s">
        <v>60</v>
      </c>
      <c r="C12" s="57" t="s">
        <v>51</v>
      </c>
      <c r="D12" s="55" t="s">
        <v>192</v>
      </c>
      <c r="E12" s="55" t="s">
        <v>192</v>
      </c>
      <c r="F12" s="55"/>
    </row>
    <row r="13" spans="2:6" ht="15">
      <c r="B13" s="56" t="s">
        <v>61</v>
      </c>
      <c r="C13" s="57" t="s">
        <v>52</v>
      </c>
      <c r="D13" s="55" t="s">
        <v>192</v>
      </c>
      <c r="E13" s="55" t="s">
        <v>192</v>
      </c>
      <c r="F13" s="55"/>
    </row>
    <row r="14" spans="2:6" ht="15">
      <c r="B14" s="56" t="s">
        <v>62</v>
      </c>
      <c r="C14" s="57" t="s">
        <v>53</v>
      </c>
      <c r="D14" s="58">
        <v>0</v>
      </c>
      <c r="E14" s="58">
        <v>0</v>
      </c>
      <c r="F14" s="59" t="e">
        <f>(E14-D14)/D14</f>
        <v>#DIV/0!</v>
      </c>
    </row>
    <row r="15" spans="2:6" ht="15">
      <c r="B15" s="56" t="s">
        <v>63</v>
      </c>
      <c r="C15" s="57" t="s">
        <v>54</v>
      </c>
      <c r="D15" s="55" t="s">
        <v>192</v>
      </c>
      <c r="E15" s="58" t="s">
        <v>192</v>
      </c>
      <c r="F15" s="55"/>
    </row>
    <row r="16" spans="2:6" ht="15">
      <c r="B16" s="109">
        <v>2</v>
      </c>
      <c r="C16" s="110" t="s">
        <v>55</v>
      </c>
      <c r="D16" s="109"/>
      <c r="E16" s="109"/>
      <c r="F16" s="109"/>
    </row>
    <row r="17" spans="2:6" ht="48.75" customHeight="1">
      <c r="B17" s="109"/>
      <c r="C17" s="110"/>
      <c r="D17" s="109"/>
      <c r="E17" s="109"/>
      <c r="F17" s="109"/>
    </row>
    <row r="18" spans="2:6" ht="15">
      <c r="B18" s="56" t="s">
        <v>64</v>
      </c>
      <c r="C18" s="57" t="s">
        <v>51</v>
      </c>
      <c r="D18" s="55" t="s">
        <v>192</v>
      </c>
      <c r="E18" s="55" t="s">
        <v>192</v>
      </c>
      <c r="F18" s="55"/>
    </row>
    <row r="19" spans="2:6" ht="15">
      <c r="B19" s="56" t="s">
        <v>65</v>
      </c>
      <c r="C19" s="57" t="s">
        <v>52</v>
      </c>
      <c r="D19" s="55" t="s">
        <v>192</v>
      </c>
      <c r="E19" s="55" t="s">
        <v>192</v>
      </c>
      <c r="F19" s="55"/>
    </row>
    <row r="20" spans="2:6" ht="15">
      <c r="B20" s="56" t="s">
        <v>66</v>
      </c>
      <c r="C20" s="57" t="s">
        <v>53</v>
      </c>
      <c r="D20" s="58">
        <v>0</v>
      </c>
      <c r="E20" s="58">
        <v>0</v>
      </c>
      <c r="F20" s="59" t="e">
        <f>(E20-D20)/D20</f>
        <v>#DIV/0!</v>
      </c>
    </row>
    <row r="21" spans="2:6" ht="15">
      <c r="B21" s="56" t="s">
        <v>67</v>
      </c>
      <c r="C21" s="57" t="s">
        <v>54</v>
      </c>
      <c r="D21" s="55" t="s">
        <v>192</v>
      </c>
      <c r="E21" s="58" t="s">
        <v>192</v>
      </c>
      <c r="F21" s="55"/>
    </row>
    <row r="22" spans="2:6" ht="15">
      <c r="B22" s="109">
        <v>3</v>
      </c>
      <c r="C22" s="110" t="s">
        <v>56</v>
      </c>
      <c r="D22" s="109"/>
      <c r="E22" s="111"/>
      <c r="F22" s="109"/>
    </row>
    <row r="23" spans="2:6" ht="114" customHeight="1">
      <c r="B23" s="109"/>
      <c r="C23" s="110"/>
      <c r="D23" s="109"/>
      <c r="E23" s="111"/>
      <c r="F23" s="109"/>
    </row>
    <row r="24" spans="2:6" ht="15">
      <c r="B24" s="56" t="s">
        <v>68</v>
      </c>
      <c r="C24" s="57" t="s">
        <v>51</v>
      </c>
      <c r="D24" s="55" t="s">
        <v>192</v>
      </c>
      <c r="E24" s="58" t="s">
        <v>192</v>
      </c>
      <c r="F24" s="55"/>
    </row>
    <row r="25" spans="2:6" ht="15">
      <c r="B25" s="56" t="s">
        <v>69</v>
      </c>
      <c r="C25" s="57" t="s">
        <v>52</v>
      </c>
      <c r="D25" s="55" t="s">
        <v>192</v>
      </c>
      <c r="E25" s="58" t="s">
        <v>192</v>
      </c>
      <c r="F25" s="55"/>
    </row>
    <row r="26" spans="2:6" ht="15">
      <c r="B26" s="56" t="s">
        <v>70</v>
      </c>
      <c r="C26" s="57" t="s">
        <v>53</v>
      </c>
      <c r="D26" s="60" t="s">
        <v>192</v>
      </c>
      <c r="E26" s="61" t="s">
        <v>192</v>
      </c>
      <c r="F26" s="55"/>
    </row>
    <row r="27" spans="2:6" ht="15">
      <c r="B27" s="56" t="s">
        <v>71</v>
      </c>
      <c r="C27" s="57" t="s">
        <v>54</v>
      </c>
      <c r="D27" s="62" t="s">
        <v>192</v>
      </c>
      <c r="E27" s="63" t="s">
        <v>192</v>
      </c>
      <c r="F27" s="55"/>
    </row>
    <row r="28" spans="2:6" ht="15">
      <c r="B28" s="109">
        <v>4</v>
      </c>
      <c r="C28" s="110" t="s">
        <v>57</v>
      </c>
      <c r="D28" s="109"/>
      <c r="E28" s="109"/>
      <c r="F28" s="109"/>
    </row>
    <row r="29" spans="2:6" ht="114" customHeight="1">
      <c r="B29" s="109"/>
      <c r="C29" s="110"/>
      <c r="D29" s="109"/>
      <c r="E29" s="109"/>
      <c r="F29" s="109"/>
    </row>
    <row r="30" spans="2:6" ht="15">
      <c r="B30" s="56" t="s">
        <v>72</v>
      </c>
      <c r="C30" s="57" t="s">
        <v>51</v>
      </c>
      <c r="D30" s="55" t="s">
        <v>192</v>
      </c>
      <c r="E30" s="55" t="s">
        <v>192</v>
      </c>
      <c r="F30" s="55"/>
    </row>
    <row r="31" spans="2:6" ht="15">
      <c r="B31" s="56" t="s">
        <v>73</v>
      </c>
      <c r="C31" s="57" t="s">
        <v>52</v>
      </c>
      <c r="D31" s="55" t="s">
        <v>192</v>
      </c>
      <c r="E31" s="55" t="s">
        <v>192</v>
      </c>
      <c r="F31" s="55"/>
    </row>
    <row r="32" spans="2:6" ht="15">
      <c r="B32" s="56" t="s">
        <v>74</v>
      </c>
      <c r="C32" s="57" t="s">
        <v>53</v>
      </c>
      <c r="D32" s="60" t="s">
        <v>192</v>
      </c>
      <c r="E32" s="61" t="s">
        <v>192</v>
      </c>
      <c r="F32" s="55"/>
    </row>
    <row r="33" spans="2:6" ht="15">
      <c r="B33" s="56" t="s">
        <v>75</v>
      </c>
      <c r="C33" s="57" t="s">
        <v>54</v>
      </c>
      <c r="D33" s="62" t="s">
        <v>192</v>
      </c>
      <c r="E33" s="62" t="s">
        <v>192</v>
      </c>
      <c r="F33" s="55"/>
    </row>
    <row r="34" spans="2:6" ht="60">
      <c r="B34" s="55">
        <v>5</v>
      </c>
      <c r="C34" s="64" t="s">
        <v>58</v>
      </c>
      <c r="D34" s="55" t="s">
        <v>192</v>
      </c>
      <c r="E34" s="55" t="s">
        <v>192</v>
      </c>
      <c r="F34" s="55" t="s">
        <v>192</v>
      </c>
    </row>
    <row r="35" spans="2:6" ht="87.75" customHeight="1">
      <c r="B35" s="56" t="s">
        <v>76</v>
      </c>
      <c r="C35" s="64" t="s">
        <v>59</v>
      </c>
      <c r="D35" s="55" t="s">
        <v>192</v>
      </c>
      <c r="E35" s="55" t="s">
        <v>192</v>
      </c>
      <c r="F35" s="55" t="s">
        <v>192</v>
      </c>
    </row>
    <row r="37" spans="2:21" ht="55.5" customHeight="1">
      <c r="B37" s="113"/>
      <c r="C37" s="113"/>
      <c r="D37" s="113"/>
      <c r="E37" s="113"/>
      <c r="F37" s="11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0"/>
    </row>
    <row r="38" spans="2:21" ht="15">
      <c r="B38" s="31"/>
      <c r="C38" s="31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31"/>
      <c r="U38" s="32"/>
    </row>
    <row r="39" spans="2:21" ht="1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1"/>
    </row>
    <row r="40" spans="2:21" ht="15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2"/>
    </row>
    <row r="41" spans="2:21" ht="15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2"/>
    </row>
    <row r="42" spans="2:21" ht="15"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2"/>
    </row>
    <row r="43" spans="2:21" ht="1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2"/>
    </row>
    <row r="44" spans="2:21" ht="1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0"/>
    </row>
    <row r="45" spans="2:21" ht="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0"/>
    </row>
  </sheetData>
  <sheetProtection/>
  <mergeCells count="26">
    <mergeCell ref="B3:F3"/>
    <mergeCell ref="B37:F37"/>
    <mergeCell ref="B28:B29"/>
    <mergeCell ref="C28:C29"/>
    <mergeCell ref="D28:D29"/>
    <mergeCell ref="E28:E29"/>
    <mergeCell ref="F28:F29"/>
    <mergeCell ref="B5:F5"/>
    <mergeCell ref="B16:B17"/>
    <mergeCell ref="C16:C17"/>
    <mergeCell ref="D16:D17"/>
    <mergeCell ref="E16:E17"/>
    <mergeCell ref="F16:F17"/>
    <mergeCell ref="D10:D11"/>
    <mergeCell ref="E10:E11"/>
    <mergeCell ref="F10:F11"/>
    <mergeCell ref="B22:B23"/>
    <mergeCell ref="C22:C23"/>
    <mergeCell ref="D22:D23"/>
    <mergeCell ref="E22:E23"/>
    <mergeCell ref="F22:F23"/>
    <mergeCell ref="B7:B8"/>
    <mergeCell ref="C7:C8"/>
    <mergeCell ref="D7:F7"/>
    <mergeCell ref="B10:B11"/>
    <mergeCell ref="C10:C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21"/>
  <sheetViews>
    <sheetView zoomScale="90" zoomScaleNormal="90" zoomScalePageLayoutView="0" workbookViewId="0" topLeftCell="A7">
      <selection activeCell="I11" sqref="I11:I13"/>
    </sheetView>
  </sheetViews>
  <sheetFormatPr defaultColWidth="9.140625" defaultRowHeight="15"/>
  <cols>
    <col min="3" max="3" width="31.8515625" style="0" customWidth="1"/>
    <col min="4" max="19" width="8.7109375" style="0" customWidth="1"/>
    <col min="20" max="21" width="29.140625" style="0" customWidth="1"/>
  </cols>
  <sheetData>
    <row r="2" ht="15">
      <c r="B2" s="2" t="s">
        <v>43</v>
      </c>
    </row>
    <row r="3" ht="15.75">
      <c r="B3" s="1"/>
    </row>
    <row r="4" spans="2:11" ht="49.5" customHeight="1">
      <c r="B4" s="115" t="s">
        <v>77</v>
      </c>
      <c r="C4" s="115"/>
      <c r="D4" s="115"/>
      <c r="E4" s="115"/>
      <c r="F4" s="115"/>
      <c r="G4" s="115"/>
      <c r="H4" s="115"/>
      <c r="I4" s="115"/>
      <c r="J4" s="115"/>
      <c r="K4" s="115"/>
    </row>
    <row r="6" spans="2:21" ht="60.75" customHeight="1">
      <c r="B6" s="109" t="s">
        <v>1</v>
      </c>
      <c r="C6" s="109" t="s">
        <v>78</v>
      </c>
      <c r="D6" s="109" t="s">
        <v>79</v>
      </c>
      <c r="E6" s="109"/>
      <c r="F6" s="109"/>
      <c r="G6" s="109"/>
      <c r="H6" s="109" t="s">
        <v>80</v>
      </c>
      <c r="I6" s="109"/>
      <c r="J6" s="109"/>
      <c r="K6" s="109"/>
      <c r="L6" s="109" t="s">
        <v>81</v>
      </c>
      <c r="M6" s="109"/>
      <c r="N6" s="109"/>
      <c r="O6" s="109"/>
      <c r="P6" s="109" t="s">
        <v>82</v>
      </c>
      <c r="Q6" s="109"/>
      <c r="R6" s="109"/>
      <c r="S6" s="109"/>
      <c r="T6" s="109" t="s">
        <v>83</v>
      </c>
      <c r="U6" s="109" t="s">
        <v>84</v>
      </c>
    </row>
    <row r="7" spans="2:21" ht="171" customHeight="1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</row>
    <row r="8" spans="2:21" ht="29.25" customHeight="1">
      <c r="B8" s="109"/>
      <c r="C8" s="109"/>
      <c r="D8" s="66" t="s">
        <v>85</v>
      </c>
      <c r="E8" s="66" t="s">
        <v>86</v>
      </c>
      <c r="F8" s="66" t="s">
        <v>87</v>
      </c>
      <c r="G8" s="66" t="s">
        <v>88</v>
      </c>
      <c r="H8" s="66" t="s">
        <v>85</v>
      </c>
      <c r="I8" s="66" t="s">
        <v>86</v>
      </c>
      <c r="J8" s="66" t="s">
        <v>89</v>
      </c>
      <c r="K8" s="66" t="s">
        <v>88</v>
      </c>
      <c r="L8" s="66" t="s">
        <v>85</v>
      </c>
      <c r="M8" s="66" t="s">
        <v>90</v>
      </c>
      <c r="N8" s="66" t="s">
        <v>89</v>
      </c>
      <c r="O8" s="66" t="s">
        <v>88</v>
      </c>
      <c r="P8" s="66" t="s">
        <v>85</v>
      </c>
      <c r="Q8" s="66" t="s">
        <v>86</v>
      </c>
      <c r="R8" s="66" t="s">
        <v>89</v>
      </c>
      <c r="S8" s="66" t="s">
        <v>88</v>
      </c>
      <c r="T8" s="109"/>
      <c r="U8" s="109"/>
    </row>
    <row r="9" spans="2:21" ht="15">
      <c r="B9" s="55">
        <v>1</v>
      </c>
      <c r="C9" s="55">
        <v>2</v>
      </c>
      <c r="D9" s="55">
        <v>3</v>
      </c>
      <c r="E9" s="55">
        <v>4</v>
      </c>
      <c r="F9" s="55">
        <v>5</v>
      </c>
      <c r="G9" s="55">
        <v>6</v>
      </c>
      <c r="H9" s="55">
        <v>7</v>
      </c>
      <c r="I9" s="55">
        <v>8</v>
      </c>
      <c r="J9" s="55">
        <v>9</v>
      </c>
      <c r="K9" s="55">
        <v>10</v>
      </c>
      <c r="L9" s="55">
        <v>11</v>
      </c>
      <c r="M9" s="55">
        <v>12</v>
      </c>
      <c r="N9" s="55">
        <v>13</v>
      </c>
      <c r="O9" s="55">
        <v>14</v>
      </c>
      <c r="P9" s="55">
        <v>15</v>
      </c>
      <c r="Q9" s="55">
        <v>16</v>
      </c>
      <c r="R9" s="55">
        <v>17</v>
      </c>
      <c r="S9" s="55">
        <v>18</v>
      </c>
      <c r="T9" s="55">
        <v>19</v>
      </c>
      <c r="U9" s="55">
        <v>20</v>
      </c>
    </row>
    <row r="10" spans="2:21" ht="15">
      <c r="B10" s="55">
        <v>1</v>
      </c>
      <c r="C10" s="64"/>
      <c r="D10" s="66" t="str">
        <f>'Раздел 2 п.2.1'!E12</f>
        <v>-</v>
      </c>
      <c r="E10" s="66" t="str">
        <f>'Раздел 2 п.2.1'!E13</f>
        <v>-</v>
      </c>
      <c r="F10" s="66">
        <f>'Раздел 2 п.2.1'!E14</f>
        <v>0</v>
      </c>
      <c r="G10" s="66" t="str">
        <f>'Раздел 2 п.2.1'!E15</f>
        <v>-</v>
      </c>
      <c r="H10" s="66" t="str">
        <f>'Раздел 2 п.2.1'!E18</f>
        <v>-</v>
      </c>
      <c r="I10" s="66" t="str">
        <f>'Раздел 2 п.2.1'!E19</f>
        <v>-</v>
      </c>
      <c r="J10" s="66">
        <f>'Раздел 2 п.2.1'!E20</f>
        <v>0</v>
      </c>
      <c r="K10" s="66" t="str">
        <f>'Раздел 2 п.2.1'!E21</f>
        <v>-</v>
      </c>
      <c r="L10" s="66" t="str">
        <f>'Раздел 2 п.2.1'!E24</f>
        <v>-</v>
      </c>
      <c r="M10" s="66" t="str">
        <f>'Раздел 2 п.2.1'!E25</f>
        <v>-</v>
      </c>
      <c r="N10" s="66" t="str">
        <f>'Раздел 2 п.2.1'!E26</f>
        <v>-</v>
      </c>
      <c r="O10" s="66" t="str">
        <f>'Раздел 2 п.2.1'!E27</f>
        <v>-</v>
      </c>
      <c r="P10" s="66" t="str">
        <f>'Раздел 2 п.2.1'!E30</f>
        <v>-</v>
      </c>
      <c r="Q10" s="66" t="str">
        <f>'Раздел 2 п.2.1'!E31</f>
        <v>-</v>
      </c>
      <c r="R10" s="66" t="str">
        <f>'Раздел 2 п.2.1'!E32</f>
        <v>-</v>
      </c>
      <c r="S10" s="66" t="str">
        <f>'Раздел 2 п.2.1'!E33</f>
        <v>-</v>
      </c>
      <c r="T10" s="66">
        <f>'Раздел 2 п.2.1'!H31</f>
        <v>0</v>
      </c>
      <c r="U10" s="66">
        <f>'Раздел 2 п.2.1'!I31</f>
        <v>0</v>
      </c>
    </row>
    <row r="11" spans="2:21" ht="15">
      <c r="B11" s="109" t="s">
        <v>91</v>
      </c>
      <c r="C11" s="64" t="s">
        <v>92</v>
      </c>
      <c r="D11" s="114" t="str">
        <f>D10</f>
        <v>-</v>
      </c>
      <c r="E11" s="114" t="str">
        <f aca="true" t="shared" si="0" ref="E11:S11">E10</f>
        <v>-</v>
      </c>
      <c r="F11" s="114">
        <f t="shared" si="0"/>
        <v>0</v>
      </c>
      <c r="G11" s="114" t="str">
        <f t="shared" si="0"/>
        <v>-</v>
      </c>
      <c r="H11" s="114" t="str">
        <f t="shared" si="0"/>
        <v>-</v>
      </c>
      <c r="I11" s="114" t="str">
        <f t="shared" si="0"/>
        <v>-</v>
      </c>
      <c r="J11" s="114">
        <f t="shared" si="0"/>
        <v>0</v>
      </c>
      <c r="K11" s="114" t="str">
        <f t="shared" si="0"/>
        <v>-</v>
      </c>
      <c r="L11" s="114" t="str">
        <f t="shared" si="0"/>
        <v>-</v>
      </c>
      <c r="M11" s="114" t="str">
        <f t="shared" si="0"/>
        <v>-</v>
      </c>
      <c r="N11" s="114" t="str">
        <f t="shared" si="0"/>
        <v>-</v>
      </c>
      <c r="O11" s="114" t="str">
        <f t="shared" si="0"/>
        <v>-</v>
      </c>
      <c r="P11" s="114" t="str">
        <f t="shared" si="0"/>
        <v>-</v>
      </c>
      <c r="Q11" s="114" t="str">
        <f t="shared" si="0"/>
        <v>-</v>
      </c>
      <c r="R11" s="114" t="str">
        <f t="shared" si="0"/>
        <v>-</v>
      </c>
      <c r="S11" s="114" t="str">
        <f t="shared" si="0"/>
        <v>-</v>
      </c>
      <c r="T11" s="114"/>
      <c r="U11" s="114"/>
    </row>
    <row r="12" spans="2:21" ht="15">
      <c r="B12" s="109"/>
      <c r="C12" s="64" t="s">
        <v>93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</row>
    <row r="13" spans="2:21" ht="15">
      <c r="B13" s="109"/>
      <c r="C13" s="64" t="s">
        <v>94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</row>
    <row r="16" spans="2:11" s="26" customFormat="1" ht="38.25" customHeight="1">
      <c r="B16" s="152" t="s">
        <v>95</v>
      </c>
      <c r="C16" s="152"/>
      <c r="D16" s="152"/>
      <c r="E16" s="152"/>
      <c r="F16" s="152"/>
      <c r="G16" s="152"/>
      <c r="H16" s="152"/>
      <c r="I16" s="152"/>
      <c r="J16" s="152"/>
      <c r="K16" s="152"/>
    </row>
    <row r="17" spans="2:11" s="26" customFormat="1" ht="38.25" customHeight="1">
      <c r="B17" s="153" t="s">
        <v>244</v>
      </c>
      <c r="C17" s="153"/>
      <c r="D17" s="153"/>
      <c r="E17" s="153"/>
      <c r="F17" s="153"/>
      <c r="G17" s="153"/>
      <c r="H17" s="153"/>
      <c r="I17" s="153"/>
      <c r="J17" s="153"/>
      <c r="K17" s="153"/>
    </row>
    <row r="18" spans="2:11" s="26" customFormat="1" ht="18" customHeight="1">
      <c r="B18" s="154" t="s">
        <v>219</v>
      </c>
      <c r="C18" s="154"/>
      <c r="D18" s="155"/>
      <c r="E18" s="155"/>
      <c r="F18" s="155"/>
      <c r="G18" s="155"/>
      <c r="H18" s="155"/>
      <c r="I18" s="155"/>
      <c r="J18" s="155"/>
      <c r="K18" s="155"/>
    </row>
    <row r="19" spans="2:11" s="26" customFormat="1" ht="16.5" customHeight="1">
      <c r="B19" s="153" t="s">
        <v>224</v>
      </c>
      <c r="C19" s="153"/>
      <c r="D19" s="153"/>
      <c r="E19" s="153"/>
      <c r="F19" s="153"/>
      <c r="G19" s="155"/>
      <c r="H19" s="155"/>
      <c r="I19" s="155"/>
      <c r="J19" s="155"/>
      <c r="K19" s="155"/>
    </row>
    <row r="20" spans="2:11" s="26" customFormat="1" ht="32.25" customHeight="1">
      <c r="B20" s="152" t="s">
        <v>96</v>
      </c>
      <c r="C20" s="152"/>
      <c r="D20" s="152"/>
      <c r="E20" s="152"/>
      <c r="F20" s="152"/>
      <c r="G20" s="152"/>
      <c r="H20" s="152"/>
      <c r="I20" s="152"/>
      <c r="J20" s="152"/>
      <c r="K20" s="152"/>
    </row>
    <row r="21" s="26" customFormat="1" ht="15">
      <c r="B21" s="154" t="s">
        <v>209</v>
      </c>
    </row>
  </sheetData>
  <sheetProtection/>
  <mergeCells count="32">
    <mergeCell ref="B4:K4"/>
    <mergeCell ref="B16:K16"/>
    <mergeCell ref="P11:P13"/>
    <mergeCell ref="B20:K20"/>
    <mergeCell ref="B19:F19"/>
    <mergeCell ref="J11:J13"/>
    <mergeCell ref="B17:K17"/>
    <mergeCell ref="L11:L13"/>
    <mergeCell ref="B6:B8"/>
    <mergeCell ref="C6:C8"/>
    <mergeCell ref="Q11:Q13"/>
    <mergeCell ref="G11:G13"/>
    <mergeCell ref="H11:H13"/>
    <mergeCell ref="I11:I13"/>
    <mergeCell ref="L6:O7"/>
    <mergeCell ref="O11:O13"/>
    <mergeCell ref="B11:B13"/>
    <mergeCell ref="D11:D13"/>
    <mergeCell ref="E11:E13"/>
    <mergeCell ref="F11:F13"/>
    <mergeCell ref="T11:T13"/>
    <mergeCell ref="U11:U13"/>
    <mergeCell ref="M11:M13"/>
    <mergeCell ref="N11:N13"/>
    <mergeCell ref="R11:R13"/>
    <mergeCell ref="K11:K13"/>
    <mergeCell ref="S11:S13"/>
    <mergeCell ref="D6:G7"/>
    <mergeCell ref="H6:K7"/>
    <mergeCell ref="T6:T8"/>
    <mergeCell ref="U6:U8"/>
    <mergeCell ref="P6:S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U29"/>
  <sheetViews>
    <sheetView zoomScale="82" zoomScaleNormal="82" zoomScalePageLayoutView="0" workbookViewId="0" topLeftCell="A25">
      <selection activeCell="H38" sqref="H38"/>
    </sheetView>
  </sheetViews>
  <sheetFormatPr defaultColWidth="9.140625" defaultRowHeight="15"/>
  <cols>
    <col min="2" max="2" width="10.140625" style="0" customWidth="1"/>
    <col min="3" max="3" width="29.421875" style="0" customWidth="1"/>
    <col min="4" max="4" width="13.00390625" style="0" customWidth="1"/>
    <col min="5" max="5" width="10.7109375" style="0" customWidth="1"/>
    <col min="6" max="6" width="14.28125" style="0" customWidth="1"/>
    <col min="7" max="8" width="10.7109375" style="0" customWidth="1"/>
    <col min="9" max="9" width="14.28125" style="0" customWidth="1"/>
    <col min="10" max="11" width="10.7109375" style="0" customWidth="1"/>
    <col min="12" max="12" width="14.28125" style="0" customWidth="1"/>
    <col min="13" max="14" width="10.7109375" style="0" customWidth="1"/>
    <col min="15" max="15" width="14.28125" style="0" customWidth="1"/>
    <col min="16" max="17" width="10.7109375" style="0" customWidth="1"/>
    <col min="18" max="18" width="14.28125" style="0" customWidth="1"/>
    <col min="19" max="19" width="10.7109375" style="0" customWidth="1"/>
    <col min="21" max="21" width="14.28125" style="0" customWidth="1"/>
  </cols>
  <sheetData>
    <row r="3" ht="18.75">
      <c r="B3" s="83" t="s">
        <v>236</v>
      </c>
    </row>
    <row r="5" spans="2:12" s="7" customFormat="1" ht="98.25" customHeight="1">
      <c r="B5" s="107" t="s">
        <v>98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2:12" s="7" customFormat="1" ht="23.25" customHeight="1">
      <c r="B6" s="107" t="s">
        <v>210</v>
      </c>
      <c r="C6" s="107"/>
      <c r="D6" s="107"/>
      <c r="E6" s="107"/>
      <c r="F6" s="76"/>
      <c r="G6" s="76"/>
      <c r="H6" s="76"/>
      <c r="I6" s="76"/>
      <c r="J6" s="76"/>
      <c r="K6" s="76"/>
      <c r="L6" s="76"/>
    </row>
    <row r="7" spans="2:12" s="7" customFormat="1" ht="36" customHeight="1">
      <c r="B7" s="107" t="s">
        <v>99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2:12" s="7" customFormat="1" ht="37.5" customHeight="1">
      <c r="B8" s="107" t="s">
        <v>231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2:12" s="7" customFormat="1" ht="36" customHeight="1">
      <c r="B9" s="107" t="s">
        <v>100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2:12" s="7" customFormat="1" ht="18" customHeight="1">
      <c r="B10" s="107" t="s">
        <v>211</v>
      </c>
      <c r="C10" s="107"/>
      <c r="D10" s="107"/>
      <c r="E10" s="76"/>
      <c r="F10" s="76"/>
      <c r="G10" s="76"/>
      <c r="H10" s="76"/>
      <c r="I10" s="76"/>
      <c r="J10" s="76"/>
      <c r="K10" s="76"/>
      <c r="L10" s="76"/>
    </row>
    <row r="11" spans="2:12" s="7" customFormat="1" ht="24" customHeight="1">
      <c r="B11" s="107" t="s">
        <v>101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2:6" ht="16.5" customHeight="1">
      <c r="B12" s="4"/>
      <c r="C12" s="4"/>
      <c r="D12" s="4"/>
      <c r="E12" s="4"/>
      <c r="F12" s="4"/>
    </row>
    <row r="13" spans="2:21" s="5" customFormat="1" ht="21" customHeight="1">
      <c r="B13" s="118" t="s">
        <v>233</v>
      </c>
      <c r="C13" s="118" t="s">
        <v>45</v>
      </c>
      <c r="D13" s="116" t="s">
        <v>102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 t="s">
        <v>103</v>
      </c>
      <c r="T13" s="116"/>
      <c r="U13" s="116"/>
    </row>
    <row r="14" spans="2:21" s="5" customFormat="1" ht="45" customHeight="1">
      <c r="B14" s="119"/>
      <c r="C14" s="119"/>
      <c r="D14" s="116" t="s">
        <v>104</v>
      </c>
      <c r="E14" s="116"/>
      <c r="F14" s="116"/>
      <c r="G14" s="116" t="s">
        <v>105</v>
      </c>
      <c r="H14" s="116"/>
      <c r="I14" s="116"/>
      <c r="J14" s="116" t="s">
        <v>106</v>
      </c>
      <c r="K14" s="116"/>
      <c r="L14" s="116"/>
      <c r="M14" s="116" t="s">
        <v>107</v>
      </c>
      <c r="N14" s="116"/>
      <c r="O14" s="116"/>
      <c r="P14" s="116" t="s">
        <v>108</v>
      </c>
      <c r="Q14" s="116"/>
      <c r="R14" s="116"/>
      <c r="S14" s="116"/>
      <c r="T14" s="116"/>
      <c r="U14" s="116"/>
    </row>
    <row r="15" spans="2:21" s="5" customFormat="1" ht="12.75">
      <c r="B15" s="119"/>
      <c r="C15" s="119"/>
      <c r="D15" s="116" t="s">
        <v>47</v>
      </c>
      <c r="E15" s="75" t="s">
        <v>1</v>
      </c>
      <c r="F15" s="116" t="s">
        <v>110</v>
      </c>
      <c r="G15" s="116" t="s">
        <v>47</v>
      </c>
      <c r="H15" s="75" t="s">
        <v>1</v>
      </c>
      <c r="I15" s="116" t="s">
        <v>110</v>
      </c>
      <c r="J15" s="116" t="s">
        <v>47</v>
      </c>
      <c r="K15" s="75" t="s">
        <v>1</v>
      </c>
      <c r="L15" s="116" t="s">
        <v>110</v>
      </c>
      <c r="M15" s="116" t="s">
        <v>47</v>
      </c>
      <c r="N15" s="75" t="s">
        <v>1</v>
      </c>
      <c r="O15" s="116" t="s">
        <v>110</v>
      </c>
      <c r="P15" s="116" t="s">
        <v>47</v>
      </c>
      <c r="Q15" s="75" t="s">
        <v>1</v>
      </c>
      <c r="R15" s="116" t="s">
        <v>110</v>
      </c>
      <c r="S15" s="117">
        <v>2022</v>
      </c>
      <c r="T15" s="117">
        <v>2023</v>
      </c>
      <c r="U15" s="116" t="s">
        <v>110</v>
      </c>
    </row>
    <row r="16" spans="2:21" s="5" customFormat="1" ht="44.25" customHeight="1">
      <c r="B16" s="120"/>
      <c r="C16" s="120"/>
      <c r="D16" s="116"/>
      <c r="E16" s="75" t="s">
        <v>109</v>
      </c>
      <c r="F16" s="116"/>
      <c r="G16" s="116"/>
      <c r="H16" s="75" t="s">
        <v>109</v>
      </c>
      <c r="I16" s="116"/>
      <c r="J16" s="116"/>
      <c r="K16" s="75" t="s">
        <v>109</v>
      </c>
      <c r="L16" s="116"/>
      <c r="M16" s="116"/>
      <c r="N16" s="75" t="s">
        <v>109</v>
      </c>
      <c r="O16" s="116"/>
      <c r="P16" s="116"/>
      <c r="Q16" s="75" t="s">
        <v>109</v>
      </c>
      <c r="R16" s="116"/>
      <c r="S16" s="117"/>
      <c r="T16" s="117"/>
      <c r="U16" s="116"/>
    </row>
    <row r="17" spans="2:21" ht="15">
      <c r="B17" s="34">
        <v>1</v>
      </c>
      <c r="C17" s="34">
        <v>2</v>
      </c>
      <c r="D17" s="34">
        <v>3</v>
      </c>
      <c r="E17" s="34">
        <v>4</v>
      </c>
      <c r="F17" s="34">
        <v>5</v>
      </c>
      <c r="G17" s="34">
        <v>6</v>
      </c>
      <c r="H17" s="34">
        <v>7</v>
      </c>
      <c r="I17" s="34">
        <v>8</v>
      </c>
      <c r="J17" s="34">
        <v>9</v>
      </c>
      <c r="K17" s="34">
        <v>10</v>
      </c>
      <c r="L17" s="34">
        <v>11</v>
      </c>
      <c r="M17" s="34">
        <v>12</v>
      </c>
      <c r="N17" s="34">
        <v>13</v>
      </c>
      <c r="O17" s="34">
        <v>14</v>
      </c>
      <c r="P17" s="34">
        <v>15</v>
      </c>
      <c r="Q17" s="34">
        <v>16</v>
      </c>
      <c r="R17" s="34">
        <v>17</v>
      </c>
      <c r="S17" s="35"/>
      <c r="T17" s="35"/>
      <c r="U17" s="35"/>
    </row>
    <row r="18" spans="2:21" s="5" customFormat="1" ht="55.5" customHeight="1">
      <c r="B18" s="33">
        <v>1</v>
      </c>
      <c r="C18" s="36" t="s">
        <v>111</v>
      </c>
      <c r="D18" s="53">
        <v>0</v>
      </c>
      <c r="E18" s="53">
        <v>0</v>
      </c>
      <c r="F18" s="67" t="e">
        <f aca="true" t="shared" si="0" ref="F18:F29">(E18-D18)/D18</f>
        <v>#DIV/0!</v>
      </c>
      <c r="G18" s="53">
        <v>1</v>
      </c>
      <c r="H18" s="53">
        <v>1</v>
      </c>
      <c r="I18" s="67">
        <f>(H18-G18)/G18</f>
        <v>0</v>
      </c>
      <c r="J18" s="53">
        <v>0</v>
      </c>
      <c r="K18" s="53">
        <v>0</v>
      </c>
      <c r="L18" s="67" t="e">
        <f>(K18-J18)/J18</f>
        <v>#DIV/0!</v>
      </c>
      <c r="M18" s="53">
        <v>0</v>
      </c>
      <c r="N18" s="53">
        <v>0</v>
      </c>
      <c r="O18" s="67" t="e">
        <f aca="true" t="shared" si="1" ref="O18:O29">(N18-M18)/M18</f>
        <v>#DIV/0!</v>
      </c>
      <c r="P18" s="53">
        <v>0</v>
      </c>
      <c r="Q18" s="53">
        <v>0</v>
      </c>
      <c r="R18" s="67" t="e">
        <f aca="true" t="shared" si="2" ref="R18:R29">(Q18-P18)/P18</f>
        <v>#DIV/0!</v>
      </c>
      <c r="S18" s="90">
        <f>P18+M18+J18+G18+D18</f>
        <v>1</v>
      </c>
      <c r="T18" s="52">
        <f>Q18+N18+K18+H18+E18</f>
        <v>1</v>
      </c>
      <c r="U18" s="54">
        <f>(T18-S18)/S18</f>
        <v>0</v>
      </c>
    </row>
    <row r="19" spans="2:21" s="5" customFormat="1" ht="105.75" customHeight="1">
      <c r="B19" s="33">
        <v>2</v>
      </c>
      <c r="C19" s="36" t="s">
        <v>112</v>
      </c>
      <c r="D19" s="53">
        <v>0</v>
      </c>
      <c r="E19" s="53">
        <v>0</v>
      </c>
      <c r="F19" s="67" t="e">
        <f t="shared" si="0"/>
        <v>#DIV/0!</v>
      </c>
      <c r="G19" s="53">
        <v>1</v>
      </c>
      <c r="H19" s="53">
        <v>1</v>
      </c>
      <c r="I19" s="67">
        <f>(H19-G19)/G19</f>
        <v>0</v>
      </c>
      <c r="J19" s="53">
        <v>0</v>
      </c>
      <c r="K19" s="53">
        <v>0</v>
      </c>
      <c r="L19" s="67" t="e">
        <f aca="true" t="shared" si="3" ref="L19:L29">(K19-J19)/J19</f>
        <v>#DIV/0!</v>
      </c>
      <c r="M19" s="53">
        <v>0</v>
      </c>
      <c r="N19" s="53">
        <v>0</v>
      </c>
      <c r="O19" s="67" t="e">
        <f t="shared" si="1"/>
        <v>#DIV/0!</v>
      </c>
      <c r="P19" s="53">
        <v>0</v>
      </c>
      <c r="Q19" s="53">
        <v>0</v>
      </c>
      <c r="R19" s="67" t="e">
        <f t="shared" si="2"/>
        <v>#DIV/0!</v>
      </c>
      <c r="S19" s="90">
        <f>D19+G19</f>
        <v>1</v>
      </c>
      <c r="T19" s="52">
        <f>E19+H19</f>
        <v>1</v>
      </c>
      <c r="U19" s="54">
        <f aca="true" t="shared" si="4" ref="U19:U29">(T19-S19)/S19</f>
        <v>0</v>
      </c>
    </row>
    <row r="20" spans="2:21" s="5" customFormat="1" ht="172.5" customHeight="1">
      <c r="B20" s="33">
        <v>3</v>
      </c>
      <c r="C20" s="38" t="s">
        <v>113</v>
      </c>
      <c r="D20" s="53">
        <v>0</v>
      </c>
      <c r="E20" s="53">
        <v>0</v>
      </c>
      <c r="F20" s="67" t="e">
        <f t="shared" si="0"/>
        <v>#DIV/0!</v>
      </c>
      <c r="G20" s="53">
        <v>0</v>
      </c>
      <c r="H20" s="53">
        <v>0</v>
      </c>
      <c r="I20" s="67" t="e">
        <f aca="true" t="shared" si="5" ref="I20:I29">(H20-G20)/G20</f>
        <v>#DIV/0!</v>
      </c>
      <c r="J20" s="53">
        <v>0</v>
      </c>
      <c r="K20" s="53">
        <v>0</v>
      </c>
      <c r="L20" s="67" t="e">
        <f t="shared" si="3"/>
        <v>#DIV/0!</v>
      </c>
      <c r="M20" s="53">
        <v>0</v>
      </c>
      <c r="N20" s="53">
        <v>0</v>
      </c>
      <c r="O20" s="67" t="e">
        <f t="shared" si="1"/>
        <v>#DIV/0!</v>
      </c>
      <c r="P20" s="53">
        <v>0</v>
      </c>
      <c r="Q20" s="53">
        <v>0</v>
      </c>
      <c r="R20" s="67" t="e">
        <f t="shared" si="2"/>
        <v>#DIV/0!</v>
      </c>
      <c r="S20" s="90">
        <v>0</v>
      </c>
      <c r="T20" s="52">
        <v>0</v>
      </c>
      <c r="U20" s="54" t="e">
        <f t="shared" si="4"/>
        <v>#DIV/0!</v>
      </c>
    </row>
    <row r="21" spans="2:21" s="5" customFormat="1" ht="17.25" customHeight="1">
      <c r="B21" s="39" t="s">
        <v>68</v>
      </c>
      <c r="C21" s="36" t="s">
        <v>114</v>
      </c>
      <c r="D21" s="53">
        <v>0</v>
      </c>
      <c r="E21" s="53">
        <v>0</v>
      </c>
      <c r="F21" s="67" t="e">
        <f t="shared" si="0"/>
        <v>#DIV/0!</v>
      </c>
      <c r="G21" s="53">
        <v>0</v>
      </c>
      <c r="H21" s="53">
        <v>0</v>
      </c>
      <c r="I21" s="67" t="e">
        <f t="shared" si="5"/>
        <v>#DIV/0!</v>
      </c>
      <c r="J21" s="53">
        <v>0</v>
      </c>
      <c r="K21" s="53">
        <v>0</v>
      </c>
      <c r="L21" s="67" t="e">
        <f t="shared" si="3"/>
        <v>#DIV/0!</v>
      </c>
      <c r="M21" s="53">
        <v>0</v>
      </c>
      <c r="N21" s="53">
        <v>0</v>
      </c>
      <c r="O21" s="67" t="e">
        <f t="shared" si="1"/>
        <v>#DIV/0!</v>
      </c>
      <c r="P21" s="53">
        <v>0</v>
      </c>
      <c r="Q21" s="53">
        <v>0</v>
      </c>
      <c r="R21" s="67" t="e">
        <f t="shared" si="2"/>
        <v>#DIV/0!</v>
      </c>
      <c r="S21" s="90">
        <v>0</v>
      </c>
      <c r="T21" s="52">
        <v>0</v>
      </c>
      <c r="U21" s="54" t="e">
        <f t="shared" si="4"/>
        <v>#DIV/0!</v>
      </c>
    </row>
    <row r="22" spans="2:21" s="5" customFormat="1" ht="12.75">
      <c r="B22" s="39" t="s">
        <v>69</v>
      </c>
      <c r="C22" s="36" t="s">
        <v>115</v>
      </c>
      <c r="D22" s="53">
        <v>0</v>
      </c>
      <c r="E22" s="53">
        <v>0</v>
      </c>
      <c r="F22" s="67" t="e">
        <f t="shared" si="0"/>
        <v>#DIV/0!</v>
      </c>
      <c r="G22" s="53">
        <v>0</v>
      </c>
      <c r="H22" s="53">
        <v>0</v>
      </c>
      <c r="I22" s="67" t="e">
        <f t="shared" si="5"/>
        <v>#DIV/0!</v>
      </c>
      <c r="J22" s="53">
        <v>0</v>
      </c>
      <c r="K22" s="53">
        <v>0</v>
      </c>
      <c r="L22" s="67" t="e">
        <f>(K22-J22)/J22</f>
        <v>#DIV/0!</v>
      </c>
      <c r="M22" s="53">
        <v>0</v>
      </c>
      <c r="N22" s="53">
        <v>0</v>
      </c>
      <c r="O22" s="67" t="e">
        <f t="shared" si="1"/>
        <v>#DIV/0!</v>
      </c>
      <c r="P22" s="53">
        <v>0</v>
      </c>
      <c r="Q22" s="53">
        <v>0</v>
      </c>
      <c r="R22" s="67" t="e">
        <f t="shared" si="2"/>
        <v>#DIV/0!</v>
      </c>
      <c r="S22" s="90">
        <v>0</v>
      </c>
      <c r="T22" s="52">
        <v>0</v>
      </c>
      <c r="U22" s="54" t="e">
        <f t="shared" si="4"/>
        <v>#DIV/0!</v>
      </c>
    </row>
    <row r="23" spans="2:21" s="5" customFormat="1" ht="94.5" customHeight="1">
      <c r="B23" s="33">
        <v>4</v>
      </c>
      <c r="C23" s="36" t="s">
        <v>116</v>
      </c>
      <c r="D23" s="68">
        <v>0</v>
      </c>
      <c r="E23" s="68">
        <v>0</v>
      </c>
      <c r="F23" s="69" t="e">
        <f t="shared" si="0"/>
        <v>#DIV/0!</v>
      </c>
      <c r="G23" s="68">
        <v>8</v>
      </c>
      <c r="H23" s="68">
        <v>8</v>
      </c>
      <c r="I23" s="67">
        <f t="shared" si="5"/>
        <v>0</v>
      </c>
      <c r="J23" s="68">
        <v>0</v>
      </c>
      <c r="K23" s="68">
        <v>0</v>
      </c>
      <c r="L23" s="67" t="e">
        <f t="shared" si="3"/>
        <v>#DIV/0!</v>
      </c>
      <c r="M23" s="53">
        <v>0</v>
      </c>
      <c r="N23" s="53">
        <v>0</v>
      </c>
      <c r="O23" s="67" t="e">
        <f t="shared" si="1"/>
        <v>#DIV/0!</v>
      </c>
      <c r="P23" s="53">
        <v>0</v>
      </c>
      <c r="Q23" s="53">
        <v>0</v>
      </c>
      <c r="R23" s="67" t="e">
        <f t="shared" si="2"/>
        <v>#DIV/0!</v>
      </c>
      <c r="S23" s="90">
        <f>AVERAGE(D23,G23)</f>
        <v>4</v>
      </c>
      <c r="T23" s="52">
        <f>AVERAGE(E23,H23)</f>
        <v>4</v>
      </c>
      <c r="U23" s="54">
        <f t="shared" si="4"/>
        <v>0</v>
      </c>
    </row>
    <row r="24" spans="2:21" s="5" customFormat="1" ht="66" customHeight="1">
      <c r="B24" s="33">
        <v>5</v>
      </c>
      <c r="C24" s="36" t="s">
        <v>117</v>
      </c>
      <c r="D24" s="53">
        <v>0</v>
      </c>
      <c r="E24" s="53">
        <v>0</v>
      </c>
      <c r="F24" s="69" t="e">
        <f t="shared" si="0"/>
        <v>#DIV/0!</v>
      </c>
      <c r="G24" s="53">
        <v>1</v>
      </c>
      <c r="H24" s="53">
        <v>1</v>
      </c>
      <c r="I24" s="67">
        <f t="shared" si="5"/>
        <v>0</v>
      </c>
      <c r="J24" s="68">
        <v>0</v>
      </c>
      <c r="K24" s="68">
        <v>0</v>
      </c>
      <c r="L24" s="67" t="e">
        <f t="shared" si="3"/>
        <v>#DIV/0!</v>
      </c>
      <c r="M24" s="53">
        <v>0</v>
      </c>
      <c r="N24" s="53">
        <v>0</v>
      </c>
      <c r="O24" s="67" t="e">
        <f t="shared" si="1"/>
        <v>#DIV/0!</v>
      </c>
      <c r="P24" s="53">
        <v>0</v>
      </c>
      <c r="Q24" s="53">
        <v>0</v>
      </c>
      <c r="R24" s="67" t="e">
        <f t="shared" si="2"/>
        <v>#DIV/0!</v>
      </c>
      <c r="S24" s="90">
        <f>D24+G24+M24</f>
        <v>1</v>
      </c>
      <c r="T24" s="52">
        <f>E24+H24+N24</f>
        <v>1</v>
      </c>
      <c r="U24" s="54">
        <f t="shared" si="4"/>
        <v>0</v>
      </c>
    </row>
    <row r="25" spans="2:21" s="5" customFormat="1" ht="69" customHeight="1">
      <c r="B25" s="33">
        <v>6</v>
      </c>
      <c r="C25" s="36" t="s">
        <v>118</v>
      </c>
      <c r="D25" s="53">
        <v>0</v>
      </c>
      <c r="E25" s="53">
        <v>0</v>
      </c>
      <c r="F25" s="69" t="e">
        <f t="shared" si="0"/>
        <v>#DIV/0!</v>
      </c>
      <c r="G25" s="53">
        <v>1</v>
      </c>
      <c r="H25" s="53">
        <v>1</v>
      </c>
      <c r="I25" s="67">
        <f t="shared" si="5"/>
        <v>0</v>
      </c>
      <c r="J25" s="68">
        <v>0</v>
      </c>
      <c r="K25" s="68">
        <v>0</v>
      </c>
      <c r="L25" s="67" t="e">
        <f t="shared" si="3"/>
        <v>#DIV/0!</v>
      </c>
      <c r="M25" s="53">
        <v>0</v>
      </c>
      <c r="N25" s="53">
        <v>0</v>
      </c>
      <c r="O25" s="67" t="e">
        <f t="shared" si="1"/>
        <v>#DIV/0!</v>
      </c>
      <c r="P25" s="53">
        <v>0</v>
      </c>
      <c r="Q25" s="53">
        <v>0</v>
      </c>
      <c r="R25" s="67" t="e">
        <f t="shared" si="2"/>
        <v>#DIV/0!</v>
      </c>
      <c r="S25" s="90">
        <f>D25+G25+M25</f>
        <v>1</v>
      </c>
      <c r="T25" s="52">
        <f>E25+H25+N25</f>
        <v>1</v>
      </c>
      <c r="U25" s="54">
        <f t="shared" si="4"/>
        <v>0</v>
      </c>
    </row>
    <row r="26" spans="2:21" s="5" customFormat="1" ht="132.75" customHeight="1">
      <c r="B26" s="33">
        <v>7</v>
      </c>
      <c r="C26" s="36" t="s">
        <v>119</v>
      </c>
      <c r="D26" s="53">
        <v>0</v>
      </c>
      <c r="E26" s="53">
        <v>0</v>
      </c>
      <c r="F26" s="69" t="e">
        <f t="shared" si="0"/>
        <v>#DIV/0!</v>
      </c>
      <c r="G26" s="53">
        <v>0</v>
      </c>
      <c r="H26" s="53">
        <v>0</v>
      </c>
      <c r="I26" s="67" t="e">
        <f t="shared" si="5"/>
        <v>#DIV/0!</v>
      </c>
      <c r="J26" s="68">
        <v>0</v>
      </c>
      <c r="K26" s="68">
        <v>0</v>
      </c>
      <c r="L26" s="67" t="e">
        <f>(K26-J26)/J26</f>
        <v>#DIV/0!</v>
      </c>
      <c r="M26" s="53">
        <v>0</v>
      </c>
      <c r="N26" s="53">
        <v>0</v>
      </c>
      <c r="O26" s="67" t="e">
        <f t="shared" si="1"/>
        <v>#DIV/0!</v>
      </c>
      <c r="P26" s="53">
        <v>0</v>
      </c>
      <c r="Q26" s="53">
        <v>0</v>
      </c>
      <c r="R26" s="67" t="e">
        <f t="shared" si="2"/>
        <v>#DIV/0!</v>
      </c>
      <c r="S26" s="90">
        <v>0</v>
      </c>
      <c r="T26" s="52">
        <v>0</v>
      </c>
      <c r="U26" s="54" t="e">
        <f t="shared" si="4"/>
        <v>#DIV/0!</v>
      </c>
    </row>
    <row r="27" spans="2:21" s="5" customFormat="1" ht="16.5" customHeight="1">
      <c r="B27" s="39" t="s">
        <v>122</v>
      </c>
      <c r="C27" s="37" t="s">
        <v>114</v>
      </c>
      <c r="D27" s="53">
        <v>0</v>
      </c>
      <c r="E27" s="53">
        <v>0</v>
      </c>
      <c r="F27" s="69" t="e">
        <f t="shared" si="0"/>
        <v>#DIV/0!</v>
      </c>
      <c r="G27" s="53">
        <v>0</v>
      </c>
      <c r="H27" s="53">
        <v>0</v>
      </c>
      <c r="I27" s="67" t="e">
        <f t="shared" si="5"/>
        <v>#DIV/0!</v>
      </c>
      <c r="J27" s="68">
        <v>0</v>
      </c>
      <c r="K27" s="68">
        <v>0</v>
      </c>
      <c r="L27" s="67" t="e">
        <f t="shared" si="3"/>
        <v>#DIV/0!</v>
      </c>
      <c r="M27" s="53">
        <v>0</v>
      </c>
      <c r="N27" s="53">
        <v>0</v>
      </c>
      <c r="O27" s="67" t="e">
        <f t="shared" si="1"/>
        <v>#DIV/0!</v>
      </c>
      <c r="P27" s="53">
        <v>0</v>
      </c>
      <c r="Q27" s="53">
        <v>0</v>
      </c>
      <c r="R27" s="67" t="e">
        <f t="shared" si="2"/>
        <v>#DIV/0!</v>
      </c>
      <c r="S27" s="90">
        <v>0</v>
      </c>
      <c r="T27" s="52">
        <v>0</v>
      </c>
      <c r="U27" s="54" t="e">
        <f t="shared" si="4"/>
        <v>#DIV/0!</v>
      </c>
    </row>
    <row r="28" spans="2:21" s="5" customFormat="1" ht="15.75" customHeight="1">
      <c r="B28" s="39" t="s">
        <v>123</v>
      </c>
      <c r="C28" s="37" t="s">
        <v>120</v>
      </c>
      <c r="D28" s="53">
        <v>0</v>
      </c>
      <c r="E28" s="53">
        <v>0</v>
      </c>
      <c r="F28" s="69" t="e">
        <f t="shared" si="0"/>
        <v>#DIV/0!</v>
      </c>
      <c r="G28" s="53">
        <v>0</v>
      </c>
      <c r="H28" s="53">
        <v>0</v>
      </c>
      <c r="I28" s="67" t="e">
        <f t="shared" si="5"/>
        <v>#DIV/0!</v>
      </c>
      <c r="J28" s="68">
        <v>0</v>
      </c>
      <c r="K28" s="68">
        <v>0</v>
      </c>
      <c r="L28" s="67" t="e">
        <f t="shared" si="3"/>
        <v>#DIV/0!</v>
      </c>
      <c r="M28" s="53">
        <v>0</v>
      </c>
      <c r="N28" s="53">
        <v>0</v>
      </c>
      <c r="O28" s="67" t="e">
        <f t="shared" si="1"/>
        <v>#DIV/0!</v>
      </c>
      <c r="P28" s="53">
        <v>0</v>
      </c>
      <c r="Q28" s="53">
        <v>0</v>
      </c>
      <c r="R28" s="67" t="e">
        <f t="shared" si="2"/>
        <v>#DIV/0!</v>
      </c>
      <c r="S28" s="90">
        <v>0</v>
      </c>
      <c r="T28" s="52">
        <v>0</v>
      </c>
      <c r="U28" s="54" t="e">
        <f t="shared" si="4"/>
        <v>#DIV/0!</v>
      </c>
    </row>
    <row r="29" spans="2:21" s="5" customFormat="1" ht="91.5" customHeight="1">
      <c r="B29" s="51">
        <v>8</v>
      </c>
      <c r="C29" s="36" t="s">
        <v>232</v>
      </c>
      <c r="D29" s="68">
        <v>0</v>
      </c>
      <c r="E29" s="68">
        <v>0</v>
      </c>
      <c r="F29" s="69" t="e">
        <f t="shared" si="0"/>
        <v>#DIV/0!</v>
      </c>
      <c r="G29" s="68">
        <v>12</v>
      </c>
      <c r="H29" s="68">
        <v>12</v>
      </c>
      <c r="I29" s="67">
        <f t="shared" si="5"/>
        <v>0</v>
      </c>
      <c r="J29" s="68">
        <v>0</v>
      </c>
      <c r="K29" s="68">
        <v>0</v>
      </c>
      <c r="L29" s="67" t="e">
        <f t="shared" si="3"/>
        <v>#DIV/0!</v>
      </c>
      <c r="M29" s="53">
        <v>0</v>
      </c>
      <c r="N29" s="53">
        <v>0</v>
      </c>
      <c r="O29" s="67" t="e">
        <f t="shared" si="1"/>
        <v>#DIV/0!</v>
      </c>
      <c r="P29" s="53">
        <v>0</v>
      </c>
      <c r="Q29" s="53">
        <v>0</v>
      </c>
      <c r="R29" s="67" t="e">
        <f t="shared" si="2"/>
        <v>#DIV/0!</v>
      </c>
      <c r="S29" s="90">
        <f>AVERAGE(D29,G29,M29)</f>
        <v>4</v>
      </c>
      <c r="T29" s="52">
        <f>AVERAGE(E29,H29,N29)</f>
        <v>4</v>
      </c>
      <c r="U29" s="54">
        <f t="shared" si="4"/>
        <v>0</v>
      </c>
    </row>
  </sheetData>
  <sheetProtection/>
  <mergeCells count="29">
    <mergeCell ref="B5:L5"/>
    <mergeCell ref="B7:L7"/>
    <mergeCell ref="B9:L9"/>
    <mergeCell ref="B11:L11"/>
    <mergeCell ref="P15:P16"/>
    <mergeCell ref="I15:I16"/>
    <mergeCell ref="J15:J16"/>
    <mergeCell ref="L15:L16"/>
    <mergeCell ref="P14:R14"/>
    <mergeCell ref="J14:L14"/>
    <mergeCell ref="T15:T16"/>
    <mergeCell ref="U15:U16"/>
    <mergeCell ref="R15:R16"/>
    <mergeCell ref="S13:U14"/>
    <mergeCell ref="B13:B16"/>
    <mergeCell ref="C13:C16"/>
    <mergeCell ref="D13:R13"/>
    <mergeCell ref="D15:D16"/>
    <mergeCell ref="F15:F16"/>
    <mergeCell ref="G14:I14"/>
    <mergeCell ref="M14:O14"/>
    <mergeCell ref="S15:S16"/>
    <mergeCell ref="B6:E6"/>
    <mergeCell ref="B10:D10"/>
    <mergeCell ref="M15:M16"/>
    <mergeCell ref="O15:O16"/>
    <mergeCell ref="G15:G16"/>
    <mergeCell ref="D14:F14"/>
    <mergeCell ref="B8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Y25"/>
  <sheetViews>
    <sheetView zoomScale="84" zoomScaleNormal="84" zoomScalePageLayoutView="0" workbookViewId="0" topLeftCell="A1">
      <selection activeCell="A6" sqref="A6:IV6"/>
    </sheetView>
  </sheetViews>
  <sheetFormatPr defaultColWidth="9.140625" defaultRowHeight="15"/>
  <cols>
    <col min="2" max="2" width="29.421875" style="0" customWidth="1"/>
    <col min="3" max="3" width="13.00390625" style="0" customWidth="1"/>
    <col min="4" max="18" width="10.7109375" style="0" customWidth="1"/>
  </cols>
  <sheetData>
    <row r="2" s="7" customFormat="1" ht="14.25"/>
    <row r="3" s="7" customFormat="1" ht="15">
      <c r="B3" s="8" t="s">
        <v>97</v>
      </c>
    </row>
    <row r="4" s="7" customFormat="1" ht="14.25"/>
    <row r="5" spans="2:12" s="7" customFormat="1" ht="54" customHeight="1">
      <c r="B5" s="107" t="s">
        <v>121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2:12" s="26" customFormat="1" ht="103.5" customHeight="1">
      <c r="B6" s="156" t="s">
        <v>242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2:12" s="5" customFormat="1" ht="34.5" customHeight="1">
      <c r="B7" s="107" t="s">
        <v>237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2:12" s="5" customFormat="1" ht="12.75">
      <c r="B8" s="121"/>
      <c r="C8" s="121"/>
      <c r="D8" s="121"/>
      <c r="E8" s="17"/>
      <c r="F8" s="17"/>
      <c r="G8" s="17"/>
      <c r="H8" s="17"/>
      <c r="I8" s="17"/>
      <c r="J8" s="17"/>
      <c r="K8" s="17"/>
      <c r="L8" s="17"/>
    </row>
    <row r="9" spans="2:12" s="5" customFormat="1" ht="12.75">
      <c r="B9" s="17"/>
      <c r="C9" s="17"/>
      <c r="D9" s="17"/>
      <c r="E9" s="18"/>
      <c r="F9" s="18"/>
      <c r="G9" s="18"/>
      <c r="H9" s="18"/>
      <c r="I9" s="18"/>
      <c r="J9" s="18"/>
      <c r="K9" s="18"/>
      <c r="L9" s="18"/>
    </row>
    <row r="10" spans="2:12" s="5" customFormat="1" ht="12.75">
      <c r="B10" s="17"/>
      <c r="C10" s="121"/>
      <c r="D10" s="17"/>
      <c r="E10" s="18"/>
      <c r="F10" s="18"/>
      <c r="G10" s="18"/>
      <c r="H10" s="18"/>
      <c r="I10" s="18"/>
      <c r="J10" s="18"/>
      <c r="K10" s="18"/>
      <c r="L10" s="18"/>
    </row>
    <row r="11" spans="2:12" s="5" customFormat="1" ht="12.75">
      <c r="B11" s="17"/>
      <c r="C11" s="121"/>
      <c r="D11" s="17"/>
      <c r="E11" s="18"/>
      <c r="F11" s="18"/>
      <c r="G11" s="18"/>
      <c r="H11" s="18"/>
      <c r="I11" s="18"/>
      <c r="J11" s="18"/>
      <c r="K11" s="18"/>
      <c r="L11" s="18"/>
    </row>
    <row r="12" spans="2:25" s="5" customFormat="1" ht="12.75">
      <c r="B12" s="19"/>
      <c r="C12" s="121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2:11" s="5" customFormat="1" ht="12.75">
      <c r="B13" s="19"/>
      <c r="C13" s="121"/>
      <c r="D13" s="17"/>
      <c r="E13" s="18"/>
      <c r="F13" s="18"/>
      <c r="G13" s="18"/>
      <c r="H13" s="18"/>
      <c r="I13" s="18"/>
      <c r="J13" s="18"/>
      <c r="K13" s="18"/>
    </row>
    <row r="14" spans="2:12" s="5" customFormat="1" ht="12.75">
      <c r="B14" s="121"/>
      <c r="C14" s="121"/>
      <c r="D14" s="17"/>
      <c r="E14" s="18"/>
      <c r="F14" s="18"/>
      <c r="G14" s="18"/>
      <c r="H14" s="18"/>
      <c r="I14" s="18"/>
      <c r="J14" s="18"/>
      <c r="K14" s="18"/>
      <c r="L14" s="18"/>
    </row>
    <row r="15" spans="2:12" s="5" customFormat="1" ht="12.75">
      <c r="B15" s="121"/>
      <c r="C15" s="121"/>
      <c r="D15" s="17"/>
      <c r="E15" s="18"/>
      <c r="F15" s="18" t="s">
        <v>241</v>
      </c>
      <c r="G15" s="18"/>
      <c r="H15" s="18"/>
      <c r="I15" s="18"/>
      <c r="J15" s="18"/>
      <c r="K15" s="18"/>
      <c r="L15" s="18"/>
    </row>
    <row r="16" spans="2:12" s="5" customFormat="1" ht="12.75">
      <c r="B16" s="121"/>
      <c r="C16" s="121"/>
      <c r="D16" s="17"/>
      <c r="E16" s="18"/>
      <c r="F16" s="18"/>
      <c r="G16" s="18"/>
      <c r="H16" s="18"/>
      <c r="I16" s="18"/>
      <c r="J16" s="18"/>
      <c r="K16" s="18"/>
      <c r="L16" s="18"/>
    </row>
    <row r="17" spans="2:12" s="5" customFormat="1" ht="12.75">
      <c r="B17" s="121"/>
      <c r="C17" s="121"/>
      <c r="D17" s="17"/>
      <c r="E17" s="18"/>
      <c r="F17" s="18"/>
      <c r="G17" s="18"/>
      <c r="H17" s="18"/>
      <c r="I17" s="18"/>
      <c r="J17" s="18"/>
      <c r="K17" s="18"/>
      <c r="L17" s="18"/>
    </row>
    <row r="18" spans="2:12" s="5" customFormat="1" ht="12.75">
      <c r="B18" s="121"/>
      <c r="C18" s="121"/>
      <c r="D18" s="17"/>
      <c r="E18" s="18"/>
      <c r="F18" s="18"/>
      <c r="G18" s="18"/>
      <c r="H18" s="18"/>
      <c r="I18" s="18"/>
      <c r="J18" s="18"/>
      <c r="K18" s="18"/>
      <c r="L18" s="18"/>
    </row>
    <row r="19" spans="2:12" s="5" customFormat="1" ht="12.75">
      <c r="B19" s="121"/>
      <c r="C19" s="121"/>
      <c r="D19" s="17"/>
      <c r="E19" s="18"/>
      <c r="F19" s="18"/>
      <c r="G19" s="18"/>
      <c r="H19" s="18"/>
      <c r="I19" s="18"/>
      <c r="J19" s="18"/>
      <c r="K19" s="18"/>
      <c r="L19" s="18"/>
    </row>
    <row r="20" spans="2:12" s="5" customFormat="1" ht="12.75">
      <c r="B20" s="121"/>
      <c r="C20" s="121"/>
      <c r="D20" s="17"/>
      <c r="E20" s="18"/>
      <c r="F20" s="18"/>
      <c r="G20" s="18"/>
      <c r="H20" s="18"/>
      <c r="I20" s="18"/>
      <c r="J20" s="18"/>
      <c r="K20" s="18"/>
      <c r="L20" s="18"/>
    </row>
    <row r="21" spans="2:12" s="5" customFormat="1" ht="12.75">
      <c r="B21" s="121"/>
      <c r="C21" s="121"/>
      <c r="D21" s="17"/>
      <c r="E21" s="18"/>
      <c r="F21" s="18"/>
      <c r="G21" s="18"/>
      <c r="H21" s="18"/>
      <c r="I21" s="18"/>
      <c r="J21" s="18"/>
      <c r="K21" s="18"/>
      <c r="L21" s="18"/>
    </row>
    <row r="22" spans="2:12" s="5" customFormat="1" ht="12.75">
      <c r="B22" s="121"/>
      <c r="C22" s="121"/>
      <c r="D22" s="17"/>
      <c r="E22" s="18"/>
      <c r="F22" s="18"/>
      <c r="G22" s="18"/>
      <c r="H22" s="18"/>
      <c r="I22" s="18"/>
      <c r="J22" s="18"/>
      <c r="K22" s="18"/>
      <c r="L22" s="18"/>
    </row>
    <row r="23" spans="2:12" s="5" customFormat="1" ht="12.75">
      <c r="B23" s="121"/>
      <c r="C23" s="121"/>
      <c r="D23" s="17"/>
      <c r="E23" s="18"/>
      <c r="F23" s="18"/>
      <c r="G23" s="18"/>
      <c r="H23" s="18"/>
      <c r="I23" s="18"/>
      <c r="J23" s="18"/>
      <c r="K23" s="18"/>
      <c r="L23" s="18"/>
    </row>
    <row r="24" spans="2:12" s="5" customFormat="1" ht="12.75">
      <c r="B24" s="121"/>
      <c r="C24" s="121"/>
      <c r="D24" s="17"/>
      <c r="E24" s="18"/>
      <c r="F24" s="18"/>
      <c r="G24" s="18"/>
      <c r="H24" s="18"/>
      <c r="I24" s="18"/>
      <c r="J24" s="18"/>
      <c r="K24" s="18"/>
      <c r="L24" s="18"/>
    </row>
    <row r="25" spans="2:12" s="5" customFormat="1" ht="12.75">
      <c r="B25" s="121"/>
      <c r="C25" s="121"/>
      <c r="D25" s="17"/>
      <c r="E25" s="18"/>
      <c r="F25" s="18"/>
      <c r="G25" s="18"/>
      <c r="H25" s="18"/>
      <c r="I25" s="18"/>
      <c r="J25" s="18"/>
      <c r="K25" s="18"/>
      <c r="L25" s="18"/>
    </row>
  </sheetData>
  <sheetProtection/>
  <mergeCells count="15">
    <mergeCell ref="B22:B25"/>
    <mergeCell ref="C22:C23"/>
    <mergeCell ref="C24:C25"/>
    <mergeCell ref="B14:B17"/>
    <mergeCell ref="C14:C15"/>
    <mergeCell ref="C16:C17"/>
    <mergeCell ref="B18:B21"/>
    <mergeCell ref="C18:C19"/>
    <mergeCell ref="C20:C21"/>
    <mergeCell ref="B5:L5"/>
    <mergeCell ref="B6:L6"/>
    <mergeCell ref="B7:L7"/>
    <mergeCell ref="B8:D8"/>
    <mergeCell ref="C10:C11"/>
    <mergeCell ref="C12:C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R39"/>
  <sheetViews>
    <sheetView zoomScale="87" zoomScaleNormal="87" zoomScalePageLayoutView="0" workbookViewId="0" topLeftCell="A4">
      <selection activeCell="G46" sqref="G46"/>
    </sheetView>
  </sheetViews>
  <sheetFormatPr defaultColWidth="9.140625" defaultRowHeight="15"/>
  <cols>
    <col min="2" max="2" width="11.28125" style="0" bestFit="1" customWidth="1"/>
    <col min="3" max="3" width="33.421875" style="0" customWidth="1"/>
    <col min="4" max="5" width="12.7109375" style="0" customWidth="1"/>
    <col min="6" max="6" width="20.28125" style="0" customWidth="1"/>
    <col min="7" max="18" width="12.7109375" style="0" customWidth="1"/>
  </cols>
  <sheetData>
    <row r="2" s="7" customFormat="1" ht="14.25"/>
    <row r="3" s="7" customFormat="1" ht="15">
      <c r="B3" s="8" t="s">
        <v>126</v>
      </c>
    </row>
    <row r="4" s="7" customFormat="1" ht="14.25"/>
    <row r="5" spans="2:9" s="7" customFormat="1" ht="99" customHeight="1">
      <c r="B5" s="107" t="s">
        <v>127</v>
      </c>
      <c r="C5" s="107"/>
      <c r="D5" s="107"/>
      <c r="E5" s="107"/>
      <c r="F5" s="107"/>
      <c r="G5" s="107"/>
      <c r="H5" s="107"/>
      <c r="I5" s="107"/>
    </row>
    <row r="7" spans="2:18" ht="29.25" customHeight="1">
      <c r="B7" s="105" t="s">
        <v>1</v>
      </c>
      <c r="C7" s="105" t="s">
        <v>128</v>
      </c>
      <c r="D7" s="105" t="s">
        <v>129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</row>
    <row r="8" spans="2:18" ht="45" customHeight="1">
      <c r="B8" s="105"/>
      <c r="C8" s="105"/>
      <c r="D8" s="105" t="s">
        <v>130</v>
      </c>
      <c r="E8" s="105"/>
      <c r="F8" s="105"/>
      <c r="G8" s="105" t="s">
        <v>131</v>
      </c>
      <c r="H8" s="105"/>
      <c r="I8" s="105"/>
      <c r="J8" s="105" t="s">
        <v>132</v>
      </c>
      <c r="K8" s="105"/>
      <c r="L8" s="105"/>
      <c r="M8" s="105" t="s">
        <v>133</v>
      </c>
      <c r="N8" s="105"/>
      <c r="O8" s="105"/>
      <c r="P8" s="105" t="s">
        <v>15</v>
      </c>
      <c r="Q8" s="105"/>
      <c r="R8" s="105"/>
    </row>
    <row r="9" spans="2:18" ht="19.5" customHeight="1">
      <c r="B9" s="122"/>
      <c r="C9" s="122"/>
      <c r="D9" s="105" t="s">
        <v>47</v>
      </c>
      <c r="E9" s="49" t="s">
        <v>1</v>
      </c>
      <c r="F9" s="105" t="s">
        <v>110</v>
      </c>
      <c r="G9" s="105" t="s">
        <v>47</v>
      </c>
      <c r="H9" s="49" t="s">
        <v>1</v>
      </c>
      <c r="I9" s="105" t="s">
        <v>110</v>
      </c>
      <c r="J9" s="105" t="s">
        <v>47</v>
      </c>
      <c r="K9" s="49" t="s">
        <v>1</v>
      </c>
      <c r="L9" s="105" t="s">
        <v>110</v>
      </c>
      <c r="M9" s="105" t="s">
        <v>47</v>
      </c>
      <c r="N9" s="49" t="s">
        <v>1</v>
      </c>
      <c r="O9" s="105" t="s">
        <v>110</v>
      </c>
      <c r="P9" s="105" t="s">
        <v>47</v>
      </c>
      <c r="Q9" s="49" t="s">
        <v>1</v>
      </c>
      <c r="R9" s="105" t="s">
        <v>110</v>
      </c>
    </row>
    <row r="10" spans="2:18" ht="28.5">
      <c r="B10" s="122"/>
      <c r="C10" s="122"/>
      <c r="D10" s="105"/>
      <c r="E10" s="49" t="s">
        <v>109</v>
      </c>
      <c r="F10" s="105"/>
      <c r="G10" s="105"/>
      <c r="H10" s="49" t="s">
        <v>109</v>
      </c>
      <c r="I10" s="105"/>
      <c r="J10" s="105"/>
      <c r="K10" s="49" t="s">
        <v>109</v>
      </c>
      <c r="L10" s="105"/>
      <c r="M10" s="105"/>
      <c r="N10" s="49" t="s">
        <v>109</v>
      </c>
      <c r="O10" s="105"/>
      <c r="P10" s="105"/>
      <c r="Q10" s="49" t="s">
        <v>109</v>
      </c>
      <c r="R10" s="105"/>
    </row>
    <row r="11" spans="2:18" ht="15">
      <c r="B11" s="49">
        <v>1</v>
      </c>
      <c r="C11" s="49">
        <v>2</v>
      </c>
      <c r="D11" s="49">
        <v>3</v>
      </c>
      <c r="E11" s="49">
        <v>4</v>
      </c>
      <c r="F11" s="49">
        <v>5</v>
      </c>
      <c r="G11" s="49">
        <v>6</v>
      </c>
      <c r="H11" s="49">
        <v>7</v>
      </c>
      <c r="I11" s="49">
        <v>8</v>
      </c>
      <c r="J11" s="49">
        <v>9</v>
      </c>
      <c r="K11" s="49">
        <v>10</v>
      </c>
      <c r="L11" s="49">
        <v>11</v>
      </c>
      <c r="M11" s="49">
        <v>12</v>
      </c>
      <c r="N11" s="49">
        <v>13</v>
      </c>
      <c r="O11" s="49">
        <v>14</v>
      </c>
      <c r="P11" s="49">
        <v>15</v>
      </c>
      <c r="Q11" s="49">
        <v>16</v>
      </c>
      <c r="R11" s="49">
        <v>17</v>
      </c>
    </row>
    <row r="12" spans="2:18" ht="28.5">
      <c r="B12" s="49">
        <v>1</v>
      </c>
      <c r="C12" s="16" t="s">
        <v>134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</row>
    <row r="13" spans="2:18" ht="28.5">
      <c r="B13" s="71" t="s">
        <v>60</v>
      </c>
      <c r="C13" s="16" t="s">
        <v>135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</row>
    <row r="14" spans="2:18" ht="42.75">
      <c r="B14" s="71" t="s">
        <v>61</v>
      </c>
      <c r="C14" s="16" t="s">
        <v>136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</row>
    <row r="15" spans="2:18" ht="28.5">
      <c r="B15" s="71" t="s">
        <v>62</v>
      </c>
      <c r="C15" s="16" t="s">
        <v>137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</row>
    <row r="16" spans="2:18" ht="15">
      <c r="B16" s="71" t="s">
        <v>63</v>
      </c>
      <c r="C16" s="16" t="s">
        <v>138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</row>
    <row r="17" spans="2:18" ht="28.5">
      <c r="B17" s="71" t="s">
        <v>150</v>
      </c>
      <c r="C17" s="16" t="s">
        <v>139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</row>
    <row r="18" spans="2:18" ht="15">
      <c r="B18" s="71" t="s">
        <v>151</v>
      </c>
      <c r="C18" s="16" t="s">
        <v>140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</row>
    <row r="19" spans="2:18" ht="15">
      <c r="B19" s="49">
        <v>2</v>
      </c>
      <c r="C19" s="16" t="s">
        <v>141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</row>
    <row r="20" spans="2:18" ht="42.75">
      <c r="B20" s="71" t="s">
        <v>64</v>
      </c>
      <c r="C20" s="16" t="s">
        <v>142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</row>
    <row r="21" spans="2:18" ht="28.5">
      <c r="B21" s="72" t="s">
        <v>154</v>
      </c>
      <c r="C21" s="16" t="s">
        <v>143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</row>
    <row r="22" spans="2:18" ht="28.5">
      <c r="B22" s="72" t="s">
        <v>155</v>
      </c>
      <c r="C22" s="16" t="s">
        <v>144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</row>
    <row r="23" spans="2:18" ht="42.75">
      <c r="B23" s="71" t="s">
        <v>65</v>
      </c>
      <c r="C23" s="16" t="s">
        <v>136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</row>
    <row r="24" spans="2:18" ht="28.5">
      <c r="B24" s="71" t="s">
        <v>66</v>
      </c>
      <c r="C24" s="16" t="s">
        <v>137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</row>
    <row r="25" spans="2:18" ht="15">
      <c r="B25" s="71" t="s">
        <v>67</v>
      </c>
      <c r="C25" s="16" t="s">
        <v>138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</row>
    <row r="26" spans="2:18" ht="52.5" customHeight="1">
      <c r="B26" s="71" t="s">
        <v>152</v>
      </c>
      <c r="C26" s="16" t="s">
        <v>145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</row>
    <row r="27" spans="2:18" ht="15">
      <c r="B27" s="71" t="s">
        <v>153</v>
      </c>
      <c r="C27" s="16" t="s">
        <v>140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</row>
    <row r="28" spans="2:18" ht="15">
      <c r="B28" s="49">
        <v>3</v>
      </c>
      <c r="C28" s="16" t="s">
        <v>146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</row>
    <row r="29" spans="2:18" ht="49.5" customHeight="1">
      <c r="B29" s="71" t="s">
        <v>68</v>
      </c>
      <c r="C29" s="16" t="s">
        <v>147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</row>
    <row r="30" spans="2:18" ht="49.5" customHeight="1">
      <c r="B30" s="71" t="s">
        <v>69</v>
      </c>
      <c r="C30" s="16" t="s">
        <v>148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</row>
    <row r="31" spans="2:18" ht="35.25" customHeight="1">
      <c r="B31" s="71" t="s">
        <v>70</v>
      </c>
      <c r="C31" s="16" t="s">
        <v>149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</row>
    <row r="32" spans="2:18" ht="15">
      <c r="B32" s="71" t="s">
        <v>71</v>
      </c>
      <c r="C32" s="16" t="s">
        <v>140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</row>
    <row r="34" spans="2:9" ht="15">
      <c r="B34" s="107" t="s">
        <v>156</v>
      </c>
      <c r="C34" s="107"/>
      <c r="D34" s="107"/>
      <c r="E34" s="107"/>
      <c r="F34" s="107"/>
      <c r="G34" s="107"/>
      <c r="H34" s="107"/>
      <c r="I34" s="107"/>
    </row>
    <row r="36" spans="2:12" ht="210">
      <c r="B36" s="55" t="s">
        <v>1</v>
      </c>
      <c r="C36" s="55" t="s">
        <v>157</v>
      </c>
      <c r="D36" s="55" t="s">
        <v>158</v>
      </c>
      <c r="E36" s="55" t="s">
        <v>159</v>
      </c>
      <c r="F36" s="55" t="s">
        <v>160</v>
      </c>
      <c r="G36" s="55" t="s">
        <v>161</v>
      </c>
      <c r="H36" s="55" t="s">
        <v>162</v>
      </c>
      <c r="I36" s="55" t="s">
        <v>163</v>
      </c>
      <c r="J36" s="55" t="s">
        <v>164</v>
      </c>
      <c r="K36" s="55" t="s">
        <v>165</v>
      </c>
      <c r="L36" s="55" t="s">
        <v>166</v>
      </c>
    </row>
    <row r="37" spans="2:12" ht="15">
      <c r="B37" s="55">
        <v>1</v>
      </c>
      <c r="C37" s="55">
        <v>2</v>
      </c>
      <c r="D37" s="55">
        <v>3</v>
      </c>
      <c r="E37" s="55">
        <v>4</v>
      </c>
      <c r="F37" s="55">
        <v>5</v>
      </c>
      <c r="G37" s="55">
        <v>6</v>
      </c>
      <c r="H37" s="55">
        <v>7</v>
      </c>
      <c r="I37" s="55">
        <v>8</v>
      </c>
      <c r="J37" s="55">
        <v>9</v>
      </c>
      <c r="K37" s="55">
        <v>10</v>
      </c>
      <c r="L37" s="55">
        <v>11</v>
      </c>
    </row>
    <row r="38" spans="2:12" s="26" customFormat="1" ht="61.5" customHeight="1">
      <c r="B38" s="91">
        <v>1</v>
      </c>
      <c r="C38" s="157" t="s">
        <v>192</v>
      </c>
      <c r="D38" s="157" t="s">
        <v>192</v>
      </c>
      <c r="E38" s="157" t="s">
        <v>192</v>
      </c>
      <c r="F38" s="158" t="s">
        <v>245</v>
      </c>
      <c r="G38" s="157" t="s">
        <v>192</v>
      </c>
      <c r="H38" s="157" t="s">
        <v>192</v>
      </c>
      <c r="I38" s="157" t="s">
        <v>192</v>
      </c>
      <c r="J38" s="157" t="s">
        <v>192</v>
      </c>
      <c r="K38" s="157" t="s">
        <v>192</v>
      </c>
      <c r="L38" s="157" t="s">
        <v>192</v>
      </c>
    </row>
    <row r="39" spans="2:12" ht="15">
      <c r="B39" s="55">
        <v>2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</row>
  </sheetData>
  <sheetProtection/>
  <mergeCells count="22">
    <mergeCell ref="B34:I34"/>
    <mergeCell ref="J9:J10"/>
    <mergeCell ref="L9:L10"/>
    <mergeCell ref="M9:M10"/>
    <mergeCell ref="O9:O10"/>
    <mergeCell ref="P9:P10"/>
    <mergeCell ref="R9:R10"/>
    <mergeCell ref="B9:B10"/>
    <mergeCell ref="C9:C10"/>
    <mergeCell ref="D9:D10"/>
    <mergeCell ref="F9:F10"/>
    <mergeCell ref="G9:G10"/>
    <mergeCell ref="I9:I10"/>
    <mergeCell ref="B5:I5"/>
    <mergeCell ref="B7:B8"/>
    <mergeCell ref="C7:C8"/>
    <mergeCell ref="D7:R7"/>
    <mergeCell ref="D8:F8"/>
    <mergeCell ref="G8:I8"/>
    <mergeCell ref="J8:L8"/>
    <mergeCell ref="M8:O8"/>
    <mergeCell ref="P8:R8"/>
  </mergeCells>
  <hyperlinks>
    <hyperlink ref="F38" r:id="rId1" display="kolobov_da@vsmpo-avisma.ru;   &#10;8-34345-6-31-74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6"/>
  <sheetViews>
    <sheetView zoomScale="86" zoomScaleNormal="86" zoomScalePageLayoutView="0" workbookViewId="0" topLeftCell="A1">
      <selection activeCell="B17" sqref="B17:G17"/>
    </sheetView>
  </sheetViews>
  <sheetFormatPr defaultColWidth="9.140625" defaultRowHeight="15"/>
  <cols>
    <col min="3" max="3" width="38.57421875" style="0" customWidth="1"/>
    <col min="4" max="4" width="25.00390625" style="0" customWidth="1"/>
    <col min="5" max="5" width="31.28125" style="0" customWidth="1"/>
    <col min="6" max="9" width="15.7109375" style="0" customWidth="1"/>
  </cols>
  <sheetData>
    <row r="2" s="7" customFormat="1" ht="15">
      <c r="B2" s="8" t="s">
        <v>126</v>
      </c>
    </row>
    <row r="3" s="7" customFormat="1" ht="14.25"/>
    <row r="4" s="7" customFormat="1" ht="14.25"/>
    <row r="5" spans="2:9" s="7" customFormat="1" ht="15" customHeight="1">
      <c r="B5" s="107" t="s">
        <v>167</v>
      </c>
      <c r="C5" s="107"/>
      <c r="D5" s="107"/>
      <c r="E5" s="107"/>
      <c r="F5" s="107"/>
      <c r="G5" s="107"/>
      <c r="H5" s="10"/>
      <c r="I5" s="10"/>
    </row>
    <row r="6" s="7" customFormat="1" ht="14.25"/>
    <row r="7" spans="2:5" ht="15">
      <c r="B7" s="55" t="s">
        <v>1</v>
      </c>
      <c r="C7" s="55" t="s">
        <v>168</v>
      </c>
      <c r="D7" s="55" t="s">
        <v>169</v>
      </c>
      <c r="E7" s="64"/>
    </row>
    <row r="8" spans="2:5" ht="45.75" customHeight="1">
      <c r="B8" s="109">
        <v>1</v>
      </c>
      <c r="C8" s="73" t="s">
        <v>170</v>
      </c>
      <c r="D8" s="114" t="s">
        <v>173</v>
      </c>
      <c r="E8" s="114" t="s">
        <v>212</v>
      </c>
    </row>
    <row r="9" spans="2:5" ht="32.25" customHeight="1">
      <c r="B9" s="109"/>
      <c r="C9" s="73" t="s">
        <v>171</v>
      </c>
      <c r="D9" s="114"/>
      <c r="E9" s="114"/>
    </row>
    <row r="10" spans="2:5" ht="36.75" customHeight="1">
      <c r="B10" s="109"/>
      <c r="C10" s="73" t="s">
        <v>172</v>
      </c>
      <c r="D10" s="114"/>
      <c r="E10" s="114"/>
    </row>
    <row r="11" spans="2:5" ht="51" customHeight="1">
      <c r="B11" s="55">
        <v>2</v>
      </c>
      <c r="C11" s="73" t="s">
        <v>174</v>
      </c>
      <c r="D11" s="114" t="s">
        <v>213</v>
      </c>
      <c r="E11" s="114"/>
    </row>
    <row r="12" spans="2:5" ht="65.25" customHeight="1">
      <c r="B12" s="56" t="s">
        <v>64</v>
      </c>
      <c r="C12" s="73" t="s">
        <v>175</v>
      </c>
      <c r="D12" s="114" t="s">
        <v>213</v>
      </c>
      <c r="E12" s="114"/>
    </row>
    <row r="13" spans="2:5" ht="81" customHeight="1">
      <c r="B13" s="56" t="s">
        <v>65</v>
      </c>
      <c r="C13" s="73" t="s">
        <v>176</v>
      </c>
      <c r="D13" s="114" t="s">
        <v>213</v>
      </c>
      <c r="E13" s="114"/>
    </row>
    <row r="14" spans="2:5" ht="72" customHeight="1">
      <c r="B14" s="55">
        <v>3</v>
      </c>
      <c r="C14" s="73" t="s">
        <v>177</v>
      </c>
      <c r="D14" s="114" t="s">
        <v>213</v>
      </c>
      <c r="E14" s="114"/>
    </row>
    <row r="15" spans="2:5" ht="76.5" customHeight="1">
      <c r="B15" s="55">
        <v>4</v>
      </c>
      <c r="C15" s="73" t="s">
        <v>178</v>
      </c>
      <c r="D15" s="114" t="s">
        <v>213</v>
      </c>
      <c r="E15" s="114"/>
    </row>
    <row r="17" spans="2:9" ht="60" customHeight="1">
      <c r="B17" s="107" t="s">
        <v>179</v>
      </c>
      <c r="C17" s="107"/>
      <c r="D17" s="107"/>
      <c r="E17" s="107"/>
      <c r="F17" s="107"/>
      <c r="G17" s="107"/>
      <c r="H17" s="107"/>
      <c r="I17" s="107"/>
    </row>
    <row r="18" spans="2:9" ht="22.5" customHeight="1">
      <c r="B18" s="107" t="s">
        <v>243</v>
      </c>
      <c r="C18" s="107"/>
      <c r="D18" s="107"/>
      <c r="E18" s="107"/>
      <c r="F18" s="107"/>
      <c r="G18" s="107"/>
      <c r="H18" s="9"/>
      <c r="I18" s="9"/>
    </row>
    <row r="19" spans="2:7" ht="45" customHeight="1">
      <c r="B19" s="107" t="s">
        <v>180</v>
      </c>
      <c r="C19" s="107"/>
      <c r="D19" s="107"/>
      <c r="E19" s="107"/>
      <c r="F19" s="107"/>
      <c r="G19" s="107"/>
    </row>
    <row r="20" spans="2:7" ht="15">
      <c r="B20" s="107" t="s">
        <v>214</v>
      </c>
      <c r="C20" s="107"/>
      <c r="D20" s="107"/>
      <c r="E20" s="107"/>
      <c r="F20" s="107"/>
      <c r="G20" s="107"/>
    </row>
    <row r="21" spans="2:7" ht="334.5" customHeight="1">
      <c r="B21" s="123" t="s">
        <v>234</v>
      </c>
      <c r="C21" s="123"/>
      <c r="D21" s="123"/>
      <c r="E21" s="123"/>
      <c r="F21" s="123"/>
      <c r="G21" s="123"/>
    </row>
    <row r="22" spans="2:7" ht="15">
      <c r="B22" s="107" t="s">
        <v>215</v>
      </c>
      <c r="C22" s="107"/>
      <c r="D22" s="107"/>
      <c r="E22" s="107"/>
      <c r="F22" s="107"/>
      <c r="G22" s="107"/>
    </row>
    <row r="23" spans="2:7" ht="51.75" customHeight="1">
      <c r="B23" s="107" t="s">
        <v>181</v>
      </c>
      <c r="C23" s="107"/>
      <c r="D23" s="107"/>
      <c r="E23" s="107"/>
      <c r="F23" s="107"/>
      <c r="G23" s="107"/>
    </row>
    <row r="24" spans="2:7" ht="15">
      <c r="B24" s="107" t="s">
        <v>216</v>
      </c>
      <c r="C24" s="107"/>
      <c r="D24" s="107"/>
      <c r="E24" s="107"/>
      <c r="F24" s="107"/>
      <c r="G24" s="107"/>
    </row>
    <row r="25" spans="2:7" ht="24" customHeight="1">
      <c r="B25" s="107" t="s">
        <v>182</v>
      </c>
      <c r="C25" s="107"/>
      <c r="D25" s="107"/>
      <c r="E25" s="107"/>
      <c r="F25" s="107"/>
      <c r="G25" s="107"/>
    </row>
    <row r="26" spans="2:7" ht="15">
      <c r="B26" s="107" t="s">
        <v>217</v>
      </c>
      <c r="C26" s="107"/>
      <c r="D26" s="107"/>
      <c r="E26" s="107"/>
      <c r="F26" s="107"/>
      <c r="G26" s="107"/>
    </row>
  </sheetData>
  <sheetProtection/>
  <mergeCells count="20">
    <mergeCell ref="D15:E15"/>
    <mergeCell ref="B19:G19"/>
    <mergeCell ref="B21:G21"/>
    <mergeCell ref="B23:G23"/>
    <mergeCell ref="B25:G25"/>
    <mergeCell ref="B8:B10"/>
    <mergeCell ref="D8:D10"/>
    <mergeCell ref="E8:E10"/>
    <mergeCell ref="B18:G18"/>
    <mergeCell ref="B20:G20"/>
    <mergeCell ref="B22:G22"/>
    <mergeCell ref="B24:G24"/>
    <mergeCell ref="B26:G26"/>
    <mergeCell ref="B5:G5"/>
    <mergeCell ref="B17:G17"/>
    <mergeCell ref="H17:I17"/>
    <mergeCell ref="D11:E11"/>
    <mergeCell ref="D12:E12"/>
    <mergeCell ref="D13:E13"/>
    <mergeCell ref="D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11"/>
  <sheetViews>
    <sheetView tabSelected="1" zoomScale="90" zoomScaleNormal="90" zoomScalePageLayoutView="0" workbookViewId="0" topLeftCell="A1">
      <selection activeCell="M24" sqref="M24"/>
    </sheetView>
  </sheetViews>
  <sheetFormatPr defaultColWidth="9.140625" defaultRowHeight="15"/>
  <cols>
    <col min="1" max="1" width="1.57421875" style="0" customWidth="1"/>
    <col min="31" max="32" width="7.57421875" style="0" customWidth="1"/>
  </cols>
  <sheetData>
    <row r="1" s="7" customFormat="1" ht="14.25" customHeight="1"/>
    <row r="2" s="7" customFormat="1" ht="15">
      <c r="B2" s="12" t="s">
        <v>31</v>
      </c>
    </row>
    <row r="3" s="7" customFormat="1" ht="14.25">
      <c r="B3" s="11"/>
    </row>
    <row r="4" s="7" customFormat="1" ht="14.25">
      <c r="B4" s="7" t="s">
        <v>0</v>
      </c>
    </row>
    <row r="5" s="7" customFormat="1" ht="14.25"/>
    <row r="6" ht="15">
      <c r="B6" t="s">
        <v>218</v>
      </c>
    </row>
    <row r="7" spans="2:33" ht="42" customHeight="1">
      <c r="B7" s="124" t="s">
        <v>1</v>
      </c>
      <c r="C7" s="124" t="s">
        <v>2</v>
      </c>
      <c r="D7" s="124" t="s">
        <v>3</v>
      </c>
      <c r="E7" s="124" t="s">
        <v>4</v>
      </c>
      <c r="F7" s="124" t="s">
        <v>5</v>
      </c>
      <c r="G7" s="124"/>
      <c r="H7" s="124"/>
      <c r="I7" s="124"/>
      <c r="J7" s="124"/>
      <c r="K7" s="124" t="s">
        <v>6</v>
      </c>
      <c r="L7" s="124"/>
      <c r="M7" s="124"/>
      <c r="N7" s="124"/>
      <c r="O7" s="124"/>
      <c r="P7" s="124"/>
      <c r="Q7" s="124" t="s">
        <v>7</v>
      </c>
      <c r="R7" s="124"/>
      <c r="S7" s="124"/>
      <c r="T7" s="124"/>
      <c r="U7" s="124"/>
      <c r="V7" s="124"/>
      <c r="W7" s="124"/>
      <c r="X7" s="124" t="s">
        <v>8</v>
      </c>
      <c r="Y7" s="124"/>
      <c r="Z7" s="124"/>
      <c r="AA7" s="124"/>
      <c r="AB7" s="124" t="s">
        <v>9</v>
      </c>
      <c r="AC7" s="124"/>
      <c r="AD7" s="124"/>
      <c r="AE7" s="124" t="s">
        <v>10</v>
      </c>
      <c r="AF7" s="124"/>
      <c r="AG7" s="124"/>
    </row>
    <row r="8" spans="2:33" ht="114.75">
      <c r="B8" s="124"/>
      <c r="C8" s="124"/>
      <c r="D8" s="124"/>
      <c r="E8" s="124"/>
      <c r="F8" s="51" t="s">
        <v>11</v>
      </c>
      <c r="G8" s="51" t="s">
        <v>12</v>
      </c>
      <c r="H8" s="51" t="s">
        <v>13</v>
      </c>
      <c r="I8" s="51" t="s">
        <v>14</v>
      </c>
      <c r="J8" s="51" t="s">
        <v>15</v>
      </c>
      <c r="K8" s="51" t="s">
        <v>16</v>
      </c>
      <c r="L8" s="51" t="s">
        <v>17</v>
      </c>
      <c r="M8" s="51" t="s">
        <v>18</v>
      </c>
      <c r="N8" s="51" t="s">
        <v>19</v>
      </c>
      <c r="O8" s="51" t="s">
        <v>20</v>
      </c>
      <c r="P8" s="51" t="s">
        <v>15</v>
      </c>
      <c r="Q8" s="51" t="s">
        <v>21</v>
      </c>
      <c r="R8" s="51" t="s">
        <v>22</v>
      </c>
      <c r="S8" s="51" t="s">
        <v>17</v>
      </c>
      <c r="T8" s="51" t="s">
        <v>18</v>
      </c>
      <c r="U8" s="51" t="s">
        <v>19</v>
      </c>
      <c r="V8" s="51" t="s">
        <v>20</v>
      </c>
      <c r="W8" s="51" t="s">
        <v>15</v>
      </c>
      <c r="X8" s="51" t="s">
        <v>23</v>
      </c>
      <c r="Y8" s="51" t="s">
        <v>24</v>
      </c>
      <c r="Z8" s="51" t="s">
        <v>25</v>
      </c>
      <c r="AA8" s="51" t="s">
        <v>15</v>
      </c>
      <c r="AB8" s="51" t="s">
        <v>26</v>
      </c>
      <c r="AC8" s="51" t="s">
        <v>27</v>
      </c>
      <c r="AD8" s="51" t="s">
        <v>28</v>
      </c>
      <c r="AE8" s="124" t="s">
        <v>29</v>
      </c>
      <c r="AF8" s="124"/>
      <c r="AG8" s="51" t="s">
        <v>30</v>
      </c>
    </row>
    <row r="9" spans="2:33" ht="15">
      <c r="B9" s="51">
        <v>1</v>
      </c>
      <c r="C9" s="51">
        <v>2</v>
      </c>
      <c r="D9" s="51">
        <v>3</v>
      </c>
      <c r="E9" s="51">
        <v>4</v>
      </c>
      <c r="F9" s="51">
        <v>5</v>
      </c>
      <c r="G9" s="51">
        <v>6</v>
      </c>
      <c r="H9" s="51">
        <v>7</v>
      </c>
      <c r="I9" s="51">
        <v>8</v>
      </c>
      <c r="J9" s="51">
        <v>9</v>
      </c>
      <c r="K9" s="51">
        <v>10</v>
      </c>
      <c r="L9" s="51">
        <v>11</v>
      </c>
      <c r="M9" s="51">
        <v>12</v>
      </c>
      <c r="N9" s="51">
        <v>13</v>
      </c>
      <c r="O9" s="51">
        <v>14</v>
      </c>
      <c r="P9" s="51">
        <v>15</v>
      </c>
      <c r="Q9" s="51">
        <v>16</v>
      </c>
      <c r="R9" s="51">
        <v>17</v>
      </c>
      <c r="S9" s="51">
        <v>18</v>
      </c>
      <c r="T9" s="51">
        <v>19</v>
      </c>
      <c r="U9" s="51">
        <v>20</v>
      </c>
      <c r="V9" s="51">
        <v>21</v>
      </c>
      <c r="W9" s="51">
        <v>22</v>
      </c>
      <c r="X9" s="51">
        <v>23</v>
      </c>
      <c r="Y9" s="51">
        <v>24</v>
      </c>
      <c r="Z9" s="51">
        <v>25</v>
      </c>
      <c r="AA9" s="51">
        <v>26</v>
      </c>
      <c r="AB9" s="51">
        <v>27</v>
      </c>
      <c r="AC9" s="51">
        <v>28</v>
      </c>
      <c r="AD9" s="51">
        <v>29</v>
      </c>
      <c r="AE9" s="124">
        <v>30</v>
      </c>
      <c r="AF9" s="124"/>
      <c r="AG9" s="51">
        <v>31</v>
      </c>
    </row>
    <row r="10" spans="2:33" ht="15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125"/>
      <c r="AF10" s="125"/>
      <c r="AG10" s="37"/>
    </row>
    <row r="11" spans="2:33" ht="15"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125"/>
      <c r="AF11" s="125"/>
      <c r="AG11" s="37"/>
    </row>
  </sheetData>
  <sheetProtection/>
  <mergeCells count="14">
    <mergeCell ref="AE10:AF10"/>
    <mergeCell ref="AE11:AF11"/>
    <mergeCell ref="AE7:AG7"/>
    <mergeCell ref="Q7:W7"/>
    <mergeCell ref="X7:AA7"/>
    <mergeCell ref="AB7:AD7"/>
    <mergeCell ref="AE8:AF8"/>
    <mergeCell ref="AE9:AF9"/>
    <mergeCell ref="B7:B8"/>
    <mergeCell ref="C7:C8"/>
    <mergeCell ref="D7:D8"/>
    <mergeCell ref="E7:E8"/>
    <mergeCell ref="F7:J7"/>
    <mergeCell ref="K7:P7"/>
  </mergeCells>
  <printOptions/>
  <pageMargins left="0.4724409448818898" right="0.2755905511811024" top="0.7480314960629921" bottom="0.7480314960629921" header="0.31496062992125984" footer="0.31496062992125984"/>
  <pageSetup fitToWidth="2" fitToHeight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user_3571</dc:creator>
  <cp:keywords/>
  <dc:description/>
  <cp:lastModifiedBy>Медведева Ю.Ю.</cp:lastModifiedBy>
  <cp:lastPrinted>2024-03-25T11:19:48Z</cp:lastPrinted>
  <dcterms:created xsi:type="dcterms:W3CDTF">2018-03-27T04:34:19Z</dcterms:created>
  <dcterms:modified xsi:type="dcterms:W3CDTF">2024-03-27T09:36:01Z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